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370" firstSheet="1" activeTab="3"/>
  </bookViews>
  <sheets>
    <sheet name="심사결과 요약서" sheetId="1" state="hidden" r:id="rId1"/>
    <sheet name="원가계산서" sheetId="2" r:id="rId2"/>
    <sheet name="공종별집계표" sheetId="3" r:id="rId3"/>
    <sheet name="공종별내역서" sheetId="4" r:id="rId4"/>
  </sheets>
  <externalReferences>
    <externalReference r:id="rId7"/>
  </externalReferences>
  <definedNames>
    <definedName name="_xlnm.Print_Area" localSheetId="2">'공종별집계표'!$A$1:$M$27</definedName>
    <definedName name="_xlnm.Print_Area" localSheetId="3">'공종별내역서'!$A$1:$M$459</definedName>
    <definedName name="_xlnm.Print_Titles" localSheetId="0">'심사결과 요약서'!$2:$4</definedName>
    <definedName name="_xlnm.Print_Titles" localSheetId="1">'원가계산서'!$1:$3</definedName>
    <definedName name="_xlnm.Print_Titles" localSheetId="2">'공종별집계표'!$1:$4</definedName>
    <definedName name="_xlnm.Print_Titles" localSheetId="3">'공종별내역서'!$1:$3</definedName>
    <definedName name="_xlnm.Print_Titles" localSheetId="1">'원가계산서'!$1:$3</definedName>
    <definedName name="_xlnm.Print_Titles" localSheetId="2">'공종별집계표'!$1:$4</definedName>
    <definedName name="_xlnm.Print_Titles" localSheetId="3">'공종별내역서'!$1:$3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<sst xmlns="http://schemas.openxmlformats.org/spreadsheetml/2006/main" count="2671" uniqueCount="639">
  <si>
    <t>Φ100mm, 45˚곡관(DRF)</t>
  </si>
  <si>
    <t>Φ30mm, 소켓,(SR/SP)</t>
  </si>
  <si>
    <t>Φ20mm, 캡,(SR/SP)</t>
  </si>
  <si>
    <t>D32~50, 콘크리트 300mm</t>
  </si>
  <si>
    <t>15LIT(1.4KW~2.5KW)</t>
  </si>
  <si>
    <t>Φ25mm, 커버없음, 1m당</t>
  </si>
  <si>
    <t>순   공   사   원   가</t>
  </si>
  <si>
    <t>Φ15.88mm,커버없음, 1m당</t>
  </si>
  <si>
    <t>ES-TV01RDG, 룸컨트롤러</t>
  </si>
  <si>
    <t>컨트롤러제어용전선, 1SQ×2C</t>
  </si>
  <si>
    <t>Φ100mm, C.O, (DTS)</t>
  </si>
  <si>
    <t>01010508  연도 철거공사</t>
  </si>
  <si>
    <t>Φ32mm*0.98MPa, STS</t>
  </si>
  <si>
    <t>경              비</t>
  </si>
  <si>
    <t>010103572011855BF27C15BE3852632DCDB8F229A0DD</t>
  </si>
  <si>
    <t>01020151CEE189B7835615A0935838B8A8EC0E9CCD51</t>
  </si>
  <si>
    <t>01010350A4418F31276015473654CD5E864433D5C723</t>
  </si>
  <si>
    <t>D4</t>
  </si>
  <si>
    <t>C7</t>
  </si>
  <si>
    <t>볼밸브</t>
  </si>
  <si>
    <t>일위</t>
  </si>
  <si>
    <t>대</t>
  </si>
  <si>
    <t>C2</t>
  </si>
  <si>
    <t>01010501576FC189B59A05150BDA514CD9A5C7D8614BFA4E</t>
  </si>
  <si>
    <t>01020151CEE189B7835615A0935838B8A8EC0E9CCCB6</t>
  </si>
  <si>
    <t>01020251E37180AA4345159C8D52A34AF3BFDEC4DB75</t>
  </si>
  <si>
    <t>010103572011855BF27C15BE3852632DCDB8F10C9C72</t>
  </si>
  <si>
    <t>노인장기요양보험료</t>
  </si>
  <si>
    <t>Φ32mm, 용접식, 엘보, #10</t>
  </si>
  <si>
    <t>경질염화비닐관(고무링소켓접합)</t>
  </si>
  <si>
    <t>스파이럴덕트설치, 평균Φ200mm</t>
  </si>
  <si>
    <t>PVC관(VG1), Φ75mm</t>
  </si>
  <si>
    <t>평균 990*830*130mm</t>
  </si>
  <si>
    <t>Φ20mm, 커버없음, 1m당</t>
  </si>
  <si>
    <t>보온플랙시블덕트설치, Φ250㎜</t>
  </si>
  <si>
    <t>Φ13mm, 수전엘보,(SR/SP)</t>
  </si>
  <si>
    <t>냉난방기류 철거(실외기:16KW)</t>
  </si>
  <si>
    <t>01010504  증기배관 철거공사</t>
  </si>
  <si>
    <t>(재료비+직노+경비) * 0.1%</t>
  </si>
  <si>
    <t>30x30x3T(드레인호스포함)</t>
  </si>
  <si>
    <t>Φ12.7mm, 커버없음, 1m당</t>
  </si>
  <si>
    <t>01010501  장비 철거공사</t>
  </si>
  <si>
    <t>덕트설치 기본, 평균Φ150mm</t>
  </si>
  <si>
    <t>되메우기/토사, 두께 30cm</t>
  </si>
  <si>
    <t>Φ20mm*0.98MPa, STS</t>
  </si>
  <si>
    <t>덕트설치 기본, 평균Φ250mm</t>
  </si>
  <si>
    <t>Φ28.58,mm 커버없음, 1m</t>
  </si>
  <si>
    <t>Φ50mm, 소켓,(SR/SP)</t>
  </si>
  <si>
    <t>010103572011855BF27C1593C95FB844B11E1D20C3E4</t>
  </si>
  <si>
    <t>010104572011855BF27C15BE2F5BAD8A756193FFDE11</t>
  </si>
  <si>
    <t>010104572011855BF27C15BE2F5BAD8A756193FFDE1C</t>
  </si>
  <si>
    <t>010104572011855BF27C15BE2F5BAD8B1DFA87BB0175</t>
  </si>
  <si>
    <t>01010450A4418F31276015473654CD5E864433D5C464</t>
  </si>
  <si>
    <t>0101050951CEE189B7835615A0935838B8A8EC0E9CCD56</t>
  </si>
  <si>
    <t>0101050750A4418F31276015473654CD5E864433D5C345</t>
  </si>
  <si>
    <t>010104572011855BF27C1593565C724E29ACDFBF335C</t>
  </si>
  <si>
    <t>0101050550A4418F31276015473654CD5E864433D5C464</t>
  </si>
  <si>
    <t>0101050650A4418F31276015473654CD5E864433D5C723</t>
  </si>
  <si>
    <t>0101050850A4418F31276015473654CD5E864433D5C345</t>
  </si>
  <si>
    <t>0101050550A4418F31276015473654CD5E864433D5C723</t>
  </si>
  <si>
    <t>01010506572011855BF27C15BE385C665ACCA008B38552</t>
  </si>
  <si>
    <t>010104572011855BF27C15BE2F5BAD8A756193FFD142</t>
  </si>
  <si>
    <t>010104572011855BF27C15BE2F5BAD8A756193FFD0BD</t>
  </si>
  <si>
    <t>01020151CEE189B7835615A0935838B8A8EC0E9CCD50</t>
  </si>
  <si>
    <t>010103572011855BF2471526BE587EE25A5EACAE382F</t>
  </si>
  <si>
    <t>01020251E37180AA4345159C8D52A34AF3BFDEC4D8A9</t>
  </si>
  <si>
    <t>010104572011855BF27C15BE2F5BAD8A756193FFD0BC</t>
  </si>
  <si>
    <t>01020251E37180AA4345159C8D52A34AF3BFDEC4DA69</t>
  </si>
  <si>
    <t>010103572011855BF27C15BE3852632DCDB8F22A4B2D</t>
  </si>
  <si>
    <t>01020151CEE189B7835615A0935838B8A8EC0E9CCCB2</t>
  </si>
  <si>
    <t>010103572011855BF2471526BE587EE25A5EACAE382C</t>
  </si>
  <si>
    <t>01020151CEE189B7835615A0935838B8A8EC0E9CCD54</t>
  </si>
  <si>
    <t>01020251E37180AA4345159C8D52A34AF3BFDEC4DB71</t>
  </si>
  <si>
    <t>0101050750A4418F31276015473654CD5E864433D5C723</t>
  </si>
  <si>
    <t>01020151CEE189B7835615A0935838B8A8EC0E9CCD5E</t>
  </si>
  <si>
    <t>01020251E37180AA4345159C8D52A34AF3BFDEC4DB73</t>
  </si>
  <si>
    <t>01020251E37180AA4345159C8D52A34AF3BFDEC4DD20</t>
  </si>
  <si>
    <t>01020251E37180AA4345159C8D52A34AF3BFDEC4DD21</t>
  </si>
  <si>
    <t>01020251E37180AA4345159C8D52A34AF3BFDEC4DA66</t>
  </si>
  <si>
    <t>01020251E37180AA4345159C8D52A34AF3BFDEC4DB7C</t>
  </si>
  <si>
    <t>01020151CEE189B7835615A0935838B8A8EC0E9CCCB5</t>
  </si>
  <si>
    <t>01020251E37180AA4345159C8D52A34AF3BFDEC4DB74</t>
  </si>
  <si>
    <t>01020251E37180AA4345159C8D52A34AF3BFDEC4DA6B</t>
  </si>
  <si>
    <t>01020251E37180AA4345159C8D52A34AF3BFDEC4DA68</t>
  </si>
  <si>
    <t>01040151E4B1875083891581F551B9D590CBB9087853</t>
  </si>
  <si>
    <t>010104572011855BF27C15BE2F5BAD8B15A5317F01FE</t>
  </si>
  <si>
    <t>01020251E37180AA4345159C8D52A34AF3BFDEC4DB70</t>
  </si>
  <si>
    <t>01020251E37180AA4345159C8D52A34AF3BFDEC4DD22</t>
  </si>
  <si>
    <t>01020151CEE189B7835615A0935838B8A8EC0E9CCD5F</t>
  </si>
  <si>
    <t>01020151CEE189B7835615A0935838B8A8EC0E9CCD52</t>
  </si>
  <si>
    <t>01010250A4418F31276015473654CD5E864433D5C464</t>
  </si>
  <si>
    <t>01020251E37180AA4345159C8D52A34AF3BFDEC4DA6D</t>
  </si>
  <si>
    <t>010103572011855BF27C15BE3852632DCDB8F229A0DE</t>
  </si>
  <si>
    <t>01020251E37180AA4345159C8D52A34AF3BFDEC4DA6E</t>
  </si>
  <si>
    <t>01020251E37180AA4345159C8D52A34AF3BFDEC4DD24</t>
  </si>
  <si>
    <t>01020251E37180AA4345159C8D52A34AF3BFDEC4DA6F</t>
  </si>
  <si>
    <t>01020251E37180AA4345159C8D52A34AF3BFDEC4DB7D</t>
  </si>
  <si>
    <t>01020251E37180AA4345159C8D52A34AF3BFDEC4DA6C</t>
  </si>
  <si>
    <t>01020151CEE189B7835615A0935838B8A8EC0E9CCCB0</t>
  </si>
  <si>
    <t>010103572011855BF27C15BE3852632DCDB8F22A4DD5</t>
  </si>
  <si>
    <t>010103572011855BF27C15BE3852632DCDB8F22A4B23</t>
  </si>
  <si>
    <t>01020251E37180AA4345159C8D52A34AF3BFDEC4D940</t>
  </si>
  <si>
    <t>010103572011855BF27C15BE3852632DCDB8F229A0DF</t>
  </si>
  <si>
    <t>010103572011855BF27C15BE3852632DCDB8F22C7EA5</t>
  </si>
  <si>
    <t>010103572011855BF2471526BE587EE25A5EACAE382E</t>
  </si>
  <si>
    <t>01020251E37180AA4345159C8D52A34AF3BFDEC4D8A7</t>
  </si>
  <si>
    <t>01020151CEE189B7835615A0935838B8A8EC0E9CCD53</t>
  </si>
  <si>
    <t>0101050450A4418F31276015473654CD5E864433D5C342</t>
  </si>
  <si>
    <t xml:space="preserve">        계</t>
  </si>
  <si>
    <t>노무비 * 3.7%</t>
  </si>
  <si>
    <t>국민  연금  보험료</t>
  </si>
  <si>
    <t>하도급지급보증수수료</t>
  </si>
  <si>
    <t>관 급 자 재 비</t>
  </si>
  <si>
    <t>퇴직  공제  부금비</t>
  </si>
  <si>
    <t>재   료   비</t>
  </si>
  <si>
    <t>경        비</t>
  </si>
  <si>
    <t>보온재, PVC</t>
  </si>
  <si>
    <t>비        목</t>
  </si>
  <si>
    <t>공급가액 * 10%</t>
  </si>
  <si>
    <t>작업설, 부산물(△)</t>
  </si>
  <si>
    <t>국민  건강  보험료</t>
  </si>
  <si>
    <t>일반행가(전산볼트)</t>
  </si>
  <si>
    <t>주방수전(씽크수전)</t>
  </si>
  <si>
    <t>실내기(4-WAY)</t>
  </si>
  <si>
    <t>01020251CEE189B7835615A0935838B8A8EC0E9CCCB8</t>
  </si>
  <si>
    <t>0101050150B1E1804EE2C6156AFA5ACDFEBF52</t>
  </si>
  <si>
    <t>51CEE189B7835615A0935838B8A8EC0E9CCD52</t>
  </si>
  <si>
    <t>572011855BF2471526BE587EE25A5EACAE382F</t>
  </si>
  <si>
    <t>51CEE189B7835615A0935838B8A8EC0E9CCCB7</t>
  </si>
  <si>
    <t>0101050150B1E1804EE2C6156AFA5ACDFEBC80</t>
  </si>
  <si>
    <t>51E37180AA4345159C8D52A34AF3BFDEC4D8A7</t>
  </si>
  <si>
    <t>572011855BF27C1593C95FB844B11E1D20C018</t>
  </si>
  <si>
    <t>572011855BF27C15BE3852632DCDB8F10C9C74</t>
  </si>
  <si>
    <t>51CEE189B7835615A0935838B8A8EC0E9CCCB5</t>
  </si>
  <si>
    <t>50A4418F31276015473654CD5E864433D5C345</t>
  </si>
  <si>
    <t>010105045161518D754C1D157D2054679C94001</t>
  </si>
  <si>
    <t>0101050151CE0184C407AD15AB8E5738C9F9E8</t>
  </si>
  <si>
    <t>0101050751CE0184C407AD15AB8E5738C9F9EA</t>
  </si>
  <si>
    <t>51CEE189B7835615A0935838B8A8EC0E9CCD5F</t>
  </si>
  <si>
    <t>51E37180AA4345159C8D52A34AF3BFDEC4DA6D</t>
  </si>
  <si>
    <t>010105055161518D754C1D157D2054679C94001</t>
  </si>
  <si>
    <t>575D718BEE276E154A7051AB220E673F8FC611</t>
  </si>
  <si>
    <t>010105085161518D754C1D157D2054679C94001</t>
  </si>
  <si>
    <t>51E37180AA4345159C8D52A34AF3BFDEC4DD20</t>
  </si>
  <si>
    <t>0101050151CE0184C407AD15AB8E5738C9F9E9</t>
  </si>
  <si>
    <t>51E37180AA4345159C8D52A34AF3BFDEC4DB73</t>
  </si>
  <si>
    <t>51E37180AA4345159C8D52A34AF3BFDEC4DD26</t>
  </si>
  <si>
    <t>572011855BF27C15BE2F5BAD8B15A5317F01FE</t>
  </si>
  <si>
    <t>0101050151CE0184C407AD15AB8E5738C9F8C2</t>
  </si>
  <si>
    <t>51E37180AA4345159C8D52A34AF3BFDEC4DB76</t>
  </si>
  <si>
    <t>572011855BF27C15BE2F5BAD8A756193FFD0BC</t>
  </si>
  <si>
    <t>51E37180AA4345159C8D52A34AF3BFDEC4DB75</t>
  </si>
  <si>
    <t>51E37180AA4345159C8D52A34AF3BFDEC4DD21</t>
  </si>
  <si>
    <t>51E4B1875083891581F551B9D590CBB90876AD</t>
  </si>
  <si>
    <t>0101050151CE0184C407AD15AB8E5738C9F8C5</t>
  </si>
  <si>
    <t>51E4B1875083891581F551B9D590CBB9087853</t>
  </si>
  <si>
    <t>572011855BF27C15BE2F5BAD8A756193FFD0BD</t>
  </si>
  <si>
    <t>51CEE189B7835615A0935838B8A8EC0E9CCCB8</t>
  </si>
  <si>
    <t>51E37180AA4345159C8D52A34AF3BFDEC4DA67</t>
  </si>
  <si>
    <t>0101025161518D754C1D157D2054679C94001</t>
  </si>
  <si>
    <t>51E37180AA4345159C8D52A34AF3BFDEC4DA68</t>
  </si>
  <si>
    <t>51E37180AA4345159C8D52A34AF3BFDEC4DD24</t>
  </si>
  <si>
    <t>50A4418F31276015473654CD5E864433D5C342</t>
  </si>
  <si>
    <t>51E37180AA4345159C8D52A34AF3BFDEC4DA6B</t>
  </si>
  <si>
    <t>572011855BF27C15BE3852632DCDB8F22A4B2D</t>
  </si>
  <si>
    <t>51E37180AA4345159C8D52A34AF3BFDEC4DB74</t>
  </si>
  <si>
    <t>51CEE189B7835615A0935838B8A8EC0E9CCD56</t>
  </si>
  <si>
    <t>572011855BF27C1593565C724E29ACDFBF335F</t>
  </si>
  <si>
    <t>51E37180AA4345159C8D52A34AF3BFDEC4DA6E</t>
  </si>
  <si>
    <t>01010250B1918818BF76150A465CF4A883EC</t>
  </si>
  <si>
    <t>572011855BF27C15BE3852632DCDB8F2289D41</t>
  </si>
  <si>
    <t>572011855BF27C15BE3852632DCDB8F22C7EA9</t>
  </si>
  <si>
    <t>01010151CE0184C407AD15AB8E5738C9FAF4</t>
  </si>
  <si>
    <t>01010350B13181FE5633158EFF58D2C6212C</t>
  </si>
  <si>
    <t>572011855BF27C15BE3852632DCDB8F22FCB74</t>
  </si>
  <si>
    <t>010102505B618FD9E2AB15F4AA5A74E5E5EF</t>
  </si>
  <si>
    <t>0101035161518D754C1D157D2054679C94001</t>
  </si>
  <si>
    <t>572011855BF27C1593C95FB844B11E1D20C3E4</t>
  </si>
  <si>
    <t>AS</t>
  </si>
  <si>
    <t>D9</t>
  </si>
  <si>
    <t>단위</t>
  </si>
  <si>
    <t>덕트공</t>
  </si>
  <si>
    <t>단산</t>
  </si>
  <si>
    <t>D20</t>
  </si>
  <si>
    <t>F</t>
  </si>
  <si>
    <t>C6</t>
  </si>
  <si>
    <t>A3</t>
  </si>
  <si>
    <t>D5</t>
  </si>
  <si>
    <t>설정</t>
  </si>
  <si>
    <t>CG</t>
  </si>
  <si>
    <t>C5</t>
  </si>
  <si>
    <t>TON</t>
  </si>
  <si>
    <t>배관공</t>
  </si>
  <si>
    <t>CB</t>
  </si>
  <si>
    <t>S2</t>
  </si>
  <si>
    <t>심사액</t>
  </si>
  <si>
    <t>m</t>
  </si>
  <si>
    <t>Kg</t>
  </si>
  <si>
    <t>CH</t>
  </si>
  <si>
    <t>A2</t>
  </si>
  <si>
    <t>T</t>
  </si>
  <si>
    <t>회</t>
  </si>
  <si>
    <t>C4</t>
  </si>
  <si>
    <t>DJ</t>
  </si>
  <si>
    <t>CA</t>
  </si>
  <si>
    <t>D32</t>
  </si>
  <si>
    <t>B1</t>
  </si>
  <si>
    <t>CK</t>
  </si>
  <si>
    <t>개소</t>
  </si>
  <si>
    <t>CL</t>
  </si>
  <si>
    <t/>
  </si>
  <si>
    <t>BS</t>
  </si>
  <si>
    <t>D80</t>
  </si>
  <si>
    <t>고스텐</t>
  </si>
  <si>
    <t>B2</t>
  </si>
  <si>
    <t>조</t>
  </si>
  <si>
    <t>M2</t>
  </si>
  <si>
    <t>M3</t>
  </si>
  <si>
    <t>S1</t>
  </si>
  <si>
    <t>7</t>
  </si>
  <si>
    <t>㎡</t>
  </si>
  <si>
    <t>D15</t>
  </si>
  <si>
    <t>C8</t>
  </si>
  <si>
    <t>식</t>
  </si>
  <si>
    <t>고철</t>
  </si>
  <si>
    <t>변수</t>
  </si>
  <si>
    <t>잡재료</t>
  </si>
  <si>
    <t>D50</t>
  </si>
  <si>
    <t>설치비</t>
  </si>
  <si>
    <t>3</t>
  </si>
  <si>
    <t>01</t>
  </si>
  <si>
    <t>실외기</t>
  </si>
  <si>
    <t>HR</t>
  </si>
  <si>
    <t>D1</t>
  </si>
  <si>
    <t>A1</t>
  </si>
  <si>
    <t>자재</t>
  </si>
  <si>
    <t>DB</t>
  </si>
  <si>
    <t>개</t>
  </si>
  <si>
    <t>수량</t>
  </si>
  <si>
    <t>572011855BF27C15BE3852632DCDB8F22A4DD4</t>
  </si>
  <si>
    <t>010105025161518D754C1D157D2054679C94001</t>
  </si>
  <si>
    <t>01010350B1F186D76F7915D2F9512B070040</t>
  </si>
  <si>
    <t>010105065161518D754C1D157D2054679C94001</t>
  </si>
  <si>
    <t>572011855BF27C15BE385C665ACCA008B38552</t>
  </si>
  <si>
    <t>51CEE189B7835615A0935838B8A8EC0E9CCD51</t>
  </si>
  <si>
    <t>51CEE189B7835615A0935838B8A8EC0E9CCD5E</t>
  </si>
  <si>
    <t>01010450B13181FE5633159F6E5AA015A358</t>
  </si>
  <si>
    <t>572011855BF27C15BE3852632DCDB8F229A0DE</t>
  </si>
  <si>
    <t>010105075161518D754C1D157D2054679C94001</t>
  </si>
  <si>
    <t>51CEE189B7835615A0935838B8A8EC0E9CCCB2</t>
  </si>
  <si>
    <t>51CEE189B7835615A0935838B8A8EC0E9CCD54</t>
  </si>
  <si>
    <t>51CEE189B7835615A0935838B8A8EC0E9CCD53</t>
  </si>
  <si>
    <t>010105035161518D754C1D157D2054679C94001</t>
  </si>
  <si>
    <t>51E37180AA4345159C8D52A34AF3BFDEC4D940</t>
  </si>
  <si>
    <t>01010350B13181FE5633158EFF58D1209FBB</t>
  </si>
  <si>
    <t>51CEE189B7835615A0935838B8A8EC0E9CCD50</t>
  </si>
  <si>
    <t>51CEE189B7835615A0935838B8A8EC0E9CCCB4</t>
  </si>
  <si>
    <t>0101050151CE0184C407AD15AB8E5738C9F9EE</t>
  </si>
  <si>
    <t>572011855BF27C15BE3852632DCDB8F22A4DD5</t>
  </si>
  <si>
    <t>0101050650B191885664791514C55882A8E96F</t>
  </si>
  <si>
    <t>0101050150B1E1804EE2C6156AFA5ACDFEBF5C</t>
  </si>
  <si>
    <t>구멍뚫기(코어드릴,벽체)</t>
  </si>
  <si>
    <t>7~15인승(철거작업)</t>
  </si>
  <si>
    <t>010103572011855BF27C1593C95FB844B11E1D20C3EB</t>
  </si>
  <si>
    <t>0101050350A4418F31276015473654CD5E864433D5C464</t>
  </si>
  <si>
    <t>010103572011855BF27C15BE3852632DCDB8F22FCB74</t>
  </si>
  <si>
    <t>010103572011855BF27C15BE3852632DCDB8F22A4DD4</t>
  </si>
  <si>
    <t>01020151CEE189B7835615A0935838B8A8EC0E9CCCB1</t>
  </si>
  <si>
    <t>010103572011855BF27C1593C95FB844B11E1D20C3EA</t>
  </si>
  <si>
    <t>01020151CEE189B7835615A0935838B8A8EC0E9CCCB4</t>
  </si>
  <si>
    <t>010102572011855BF27C15BE3852632DCDB8F10DA247</t>
  </si>
  <si>
    <t>010103572011855BF27C15BE3852632DCDB8F10C9C75</t>
  </si>
  <si>
    <t>010103572011855BF27C15BE3852632DCDB8F22A4DD6</t>
  </si>
  <si>
    <t>01020251E37180AA4345159C8D52A34AF3BFDEC4DD26</t>
  </si>
  <si>
    <t>010103572011855BF27C15BE3852632DCF60C12EDDC6</t>
  </si>
  <si>
    <t>01040151E4B1875083891581F551B9D590CBB90876AD</t>
  </si>
  <si>
    <t>0101050650A4418F31276015473654CD5E864433D5C464</t>
  </si>
  <si>
    <t>010103572011855BF27C15BE3852632DCDB8F10C9C74</t>
  </si>
  <si>
    <t>01020151CEE189B7835615A0935838B8A8EC0E9CCCB7</t>
  </si>
  <si>
    <t>01010250A4418F31276015473654CD5E864433D5C723</t>
  </si>
  <si>
    <t>0101050250A4418F31276015473654CD5E864433D5C723</t>
  </si>
  <si>
    <t>01010350A4418F31276015473654CD5E864433D5C464</t>
  </si>
  <si>
    <t>01010450A4418F31276015473654CD5E864433D5C723</t>
  </si>
  <si>
    <t>010104572011855BF27C1593565C724E29ACDFBF335F</t>
  </si>
  <si>
    <t>010103572011855BF27C15BE3852632DCDB8F2289D41</t>
  </si>
  <si>
    <t>010102572011855BF27C1593C95FB844B11E1D266DDA</t>
  </si>
  <si>
    <t>01020251E37180AA4345159C8D52A34AF3BFDEC4DB76</t>
  </si>
  <si>
    <t>0101050450A4418F31276015473654CD5E864433D5C464</t>
  </si>
  <si>
    <t>01020251E37180AA4345159C8D52A34AF3BFDEC4DA67</t>
  </si>
  <si>
    <t>0101050250A4418F31276015473654CD5E864433D5C342</t>
  </si>
  <si>
    <t>010103572011855BF27C1593C95FB844B11E1D20C018</t>
  </si>
  <si>
    <t>0101050350A4418F31276015473654CD5E864433D5C723</t>
  </si>
  <si>
    <t>010103572011855BF24715262F536D85D6FFF0A102D9</t>
  </si>
  <si>
    <t>0101050450A4418F31276015473654CD5E864433D5C723</t>
  </si>
  <si>
    <t>0101050250A4418F31276015473654CD5E864433D5C464</t>
  </si>
  <si>
    <t>010103572011855BF27C15BE3852632DCDB8F22C7EA9</t>
  </si>
  <si>
    <t>관보온(고무발포,매직테프)</t>
  </si>
  <si>
    <t>직  접  재  료  비</t>
  </si>
  <si>
    <t>240CMM(#4.5)</t>
  </si>
  <si>
    <t>0101  기계 설비공사</t>
  </si>
  <si>
    <t>0104  폐기물 처리비</t>
  </si>
  <si>
    <t>일  반  관  리  비</t>
  </si>
  <si>
    <t>실외기노출배관커버트레이설치</t>
  </si>
  <si>
    <t>31,300KCAL/H</t>
  </si>
  <si>
    <t>냉난방기류 철거(실내기)</t>
  </si>
  <si>
    <t>시공면적: 10M2 이하</t>
  </si>
  <si>
    <t>도      급      액</t>
  </si>
  <si>
    <t>냉방8.3/난방9.3kW</t>
  </si>
  <si>
    <t>환  경  보  전  비</t>
  </si>
  <si>
    <t>24TON,덤프트럭,30KM</t>
  </si>
  <si>
    <t>간  접  재  료  비</t>
  </si>
  <si>
    <t>010105  철거공사</t>
  </si>
  <si>
    <t>부  가  가  치  세</t>
  </si>
  <si>
    <t>냉방14.5/난방16.3kW</t>
  </si>
  <si>
    <t>배수용 경질염화비닐이음관</t>
  </si>
  <si>
    <t>건강보험료 * 12.81%</t>
  </si>
  <si>
    <t>보도용 블록 소규모보수</t>
  </si>
  <si>
    <t>공   급    가   액</t>
  </si>
  <si>
    <t>총   공   사    비</t>
  </si>
  <si>
    <t>스테인리스용접(TIG)</t>
  </si>
  <si>
    <t>통신용케이블및CD관설치</t>
  </si>
  <si>
    <t>010101  장비 설치공사</t>
  </si>
  <si>
    <t>배관용스테인리스강관이음쇠</t>
  </si>
  <si>
    <t>공기조절장치설치용크레인</t>
  </si>
  <si>
    <t>공 사 원 가 계 산 서</t>
  </si>
  <si>
    <t>덕트보온, 평균Φ200mm</t>
  </si>
  <si>
    <t>기   타    경   비</t>
  </si>
  <si>
    <t>SUS관,Φ32*3mm</t>
  </si>
  <si>
    <t>30×950×950mm</t>
  </si>
  <si>
    <t>직  접  노  무  비</t>
  </si>
  <si>
    <t>572011855BF27C15BE2F5BAD8A756193FFDE11</t>
  </si>
  <si>
    <t>572011855BF27C15BE3852632DCDB8F229A0DD</t>
  </si>
  <si>
    <t>51E37180AA4345159C8D52A34AF3BFDEC4DB70</t>
  </si>
  <si>
    <t>51E37180AA4345159C8D52A34AF3BFDEC4DA6C</t>
  </si>
  <si>
    <t>01010450B13181FE5633159F6E5AA13BA6CF</t>
  </si>
  <si>
    <t>01010350B13181FE5633158EFF58D4F43C5E</t>
  </si>
  <si>
    <t>572011855BF27C15BE3852632DCDB8F22C7EA5</t>
  </si>
  <si>
    <t>0101035161518D754C1D157D2054679C97002</t>
  </si>
  <si>
    <t>01010350B1118CFC620415D3F756AD4F554B</t>
  </si>
  <si>
    <t>572011855BF27C15BE3852632DCDB8F22A4DD6</t>
  </si>
  <si>
    <t>0101045161518D754C1D157D2054679C96003</t>
  </si>
  <si>
    <t>0101025161518D754C1D157D2054679C97002</t>
  </si>
  <si>
    <t>572011855BF27C1593C95FB844B11E1D20C3EB</t>
  </si>
  <si>
    <t>51E37180AA4345159C8D52A34AF3BFDEC4DD22</t>
  </si>
  <si>
    <t>572011855BF27C15BE2F5BAD8B1DFA87BB0175</t>
  </si>
  <si>
    <t>01010350B13181FE5633158EFF58D6A1F1BC</t>
  </si>
  <si>
    <t>01010350B1F186D76F331529355639FC1931</t>
  </si>
  <si>
    <t>572011855BF27C15BE3852632DCDB8F10C9C72</t>
  </si>
  <si>
    <t>51CEE189B7835615A0935838B8A8EC0E9CCCB6</t>
  </si>
  <si>
    <t>572011855BF27C1593C95FB844B11E1D266DDA</t>
  </si>
  <si>
    <t>51E37180AA4345159C8D52A34AF3BFDEC4DB7C</t>
  </si>
  <si>
    <t>572011855BF27C15BE2F5BAD8A756193FFD142</t>
  </si>
  <si>
    <t>576FC189B59A05150BDA514CD9A5C7D8614BFA4E</t>
  </si>
  <si>
    <t>0103575D718BEE276E154A7051AB220E673F8FC611</t>
  </si>
  <si>
    <t>0103575D718BEE276E154A7051AB220E673F8FC610</t>
  </si>
  <si>
    <t>적용율</t>
  </si>
  <si>
    <t>DH</t>
  </si>
  <si>
    <t>보온공</t>
  </si>
  <si>
    <t>25톤</t>
  </si>
  <si>
    <t>575D718BEE276E154A7051AB220E673F8FC610</t>
  </si>
  <si>
    <t>0101050751CE0184C407AD15AB8E5738C9F9E5</t>
  </si>
  <si>
    <t>50A4418F31276015473654CD5E864433D5C723</t>
  </si>
  <si>
    <t>010102505BE18A935F6515B30D5E9372E05A</t>
  </si>
  <si>
    <t>50A4418F31276015473654CD5E864433D5C464</t>
  </si>
  <si>
    <t>572011855BF27C15BE3852632DCDB8F10C9C75</t>
  </si>
  <si>
    <t>51CEE189B7835615A0935838B8A8EC0E9CCCB1</t>
  </si>
  <si>
    <t>01010350B1F186D76F0615E40150A0AA7BC3</t>
  </si>
  <si>
    <t>51CEE189B7835615A0935838B8A8EC0E9CCCB0</t>
  </si>
  <si>
    <t>■ 경기도교육청 계약심사업무 운영 매뉴얼 [별지 제9-1호 서식]</t>
  </si>
  <si>
    <t>51E37180AA4345159C8D52A34AF3BFDEC4DA6F</t>
  </si>
  <si>
    <t>51E37180AA4345159C8D52A34AF3BFDEC4DA69</t>
  </si>
  <si>
    <t>51E37180AA4345159C8D52A34AF3BFDEC4DB71</t>
  </si>
  <si>
    <t>51E37180AA4345159C8D52A34AF3BFDEC4DA66</t>
  </si>
  <si>
    <t>51E37180AA4345159C8D52A34AF3BFDEC4D8A9</t>
  </si>
  <si>
    <t>572011855BF2471526BE587EE25A5EACAE382C</t>
  </si>
  <si>
    <t>572011855BF2471526BE587EE25A5EACAE382E</t>
  </si>
  <si>
    <t>572011855BF27C15BE3852632DCDB8F229A0DF</t>
  </si>
  <si>
    <t>572011855BF27C15BE3852632DCDB8F10DA247</t>
  </si>
  <si>
    <t>51E37180AA4345159C8D52A34AF3BFDEC4DB7D</t>
  </si>
  <si>
    <t>572011855BF24715262F536D85D6FFF0A102D9</t>
  </si>
  <si>
    <t>572011855BF27C1593565C724E29ACDFBF335C</t>
  </si>
  <si>
    <t>572011855BF27C15BE3852632DCF60C12EDDC6</t>
  </si>
  <si>
    <t>010102505B618F0C671815B0445EE32B0B4E</t>
  </si>
  <si>
    <t>01010350B1F186D76F5E15FB3D50CC8A47DD</t>
  </si>
  <si>
    <t>572011855BF27C15BE2F5BAD8A756193FFDE1C</t>
  </si>
  <si>
    <t>01010350B1118C9BD5AE1544635AEE86D439</t>
  </si>
  <si>
    <t>01010151CE0184C407AD15AB8E5738C9FAF5</t>
  </si>
  <si>
    <t>0101045161518D754C1D157D2054679C97002</t>
  </si>
  <si>
    <t>572011855BF27C1593C95FB844B11E1D20C3EA</t>
  </si>
  <si>
    <t>572011855BF27C15BE3852632DCDB8F22A4B23</t>
  </si>
  <si>
    <t>010102505B618F1E89F315A4AE5D54DA1A6E</t>
  </si>
  <si>
    <t>전기온수기가대설치(앵글)</t>
  </si>
  <si>
    <t>직접노무비 * 3.545%</t>
  </si>
  <si>
    <t>냉방81.2/난방91.4kW</t>
  </si>
  <si>
    <t>010102  옥외 배관공사</t>
  </si>
  <si>
    <t>냉방11.0/난방12.8kW</t>
  </si>
  <si>
    <t>고  용  보  험  료</t>
  </si>
  <si>
    <t>직접노무비 * 12.2%</t>
  </si>
  <si>
    <t>혼합건설폐기물(운반비)</t>
  </si>
  <si>
    <t>010201  공기순환기</t>
  </si>
  <si>
    <t>010401  폐기물 처리비</t>
  </si>
  <si>
    <t>010202  냉난방기</t>
  </si>
  <si>
    <t>냉난방기용Y분기관(대)설치</t>
  </si>
  <si>
    <t>산  재  보  험  료</t>
  </si>
  <si>
    <t>직접노무비 * 2.3%</t>
  </si>
  <si>
    <t>중앙컨트롤러용전선및전선관설치</t>
  </si>
  <si>
    <t>가변형히트펌프냉난방기설치</t>
  </si>
  <si>
    <t>간  접  노  무  비</t>
  </si>
  <si>
    <t>직접노무비 * 4.5%</t>
  </si>
  <si>
    <t>01010507  환기덕트 철거공사</t>
  </si>
  <si>
    <t>01010505  난방배관 철거공사</t>
  </si>
  <si>
    <t>01010509  승강기철거공사</t>
  </si>
  <si>
    <t>Φ15mm*0.98MPa, STS</t>
  </si>
  <si>
    <t>Φ75mm, 소켓, (DRF)</t>
  </si>
  <si>
    <t>[ 소          계 ]</t>
  </si>
  <si>
    <t>구        성        비</t>
  </si>
  <si>
    <t>Φ30mm, 티,(SR/SP)</t>
  </si>
  <si>
    <t>(재료비+노무비) * 5.8%</t>
  </si>
  <si>
    <t>[ 합           계 ]</t>
  </si>
  <si>
    <t>(재료비+직노) * 2.93%</t>
  </si>
  <si>
    <t>Φ20mm, 티,(SR/SP)</t>
  </si>
  <si>
    <t>Φ75mm, 45˚단곡관(DTS)</t>
  </si>
  <si>
    <t>010103  급수및급탕 배관공사</t>
  </si>
  <si>
    <t>01010506  가스배관 철거공사</t>
  </si>
  <si>
    <t>PVC관(VG1), Φ100mm</t>
  </si>
  <si>
    <t>Φ50mm, 리듀서,(SR/SP)</t>
  </si>
  <si>
    <t>(재료비+직노+경비) * 0.3%</t>
  </si>
  <si>
    <t>Φ75mm, 45˚곡관(DRF)</t>
  </si>
  <si>
    <t>건설기계대여금지급보증서발급수수료</t>
  </si>
  <si>
    <t>철거</t>
  </si>
  <si>
    <t>M</t>
  </si>
  <si>
    <t>인</t>
  </si>
  <si>
    <t>D2</t>
  </si>
  <si>
    <t>CS</t>
  </si>
  <si>
    <t>6</t>
  </si>
  <si>
    <t>받침대</t>
  </si>
  <si>
    <t>50B13181FE5633159F6E5AA13BA6CF</t>
  </si>
  <si>
    <t>51CE0184C407AD15AB8E5738C9F8C2</t>
  </si>
  <si>
    <t>51CE0184C407AD15AB8E5738C9F9EE</t>
  </si>
  <si>
    <t>50B13181FE5633158EFF58D2C6212C</t>
  </si>
  <si>
    <t>50B1118C9BD5AE1544635AEE86D439</t>
  </si>
  <si>
    <t>50B1F186D76F0615E40150A0AA7BC3</t>
  </si>
  <si>
    <t>51CE0184C407AD15AB8E5738C9F9E9</t>
  </si>
  <si>
    <t>50B1F186D76F5E15FB3D50CC8A47DD</t>
  </si>
  <si>
    <t>공사명 : 시흥검바위초 도서관 리모델링공사(기계설비)</t>
  </si>
  <si>
    <t>50B191885664791514C55882A8E96F</t>
  </si>
  <si>
    <t>50B1118CFC620415D3F756AD4F554B</t>
  </si>
  <si>
    <t>51CE0184C407AD15AB8E5738C9F9E8</t>
  </si>
  <si>
    <t>용접식강관이음쇠, Φ80mm, 캡, 용접용백관, SPP</t>
  </si>
  <si>
    <t>50B13181FE5633158EFF58D6A1F1BC</t>
  </si>
  <si>
    <t>50B1F186D76F7915D2F9512B070040</t>
  </si>
  <si>
    <t>50B13181FE5633158EFF58D1209FBB</t>
  </si>
  <si>
    <t>50B1E1804EE2C6156AFA5ACDFEBF52</t>
  </si>
  <si>
    <t>50B1E1804EE2C6156AFA5ACDFEBC80</t>
  </si>
  <si>
    <t>51CE0184C407AD15AB8E5738C9F9EA</t>
  </si>
  <si>
    <t>505BE18A935F6515B30D5E9372E05A</t>
  </si>
  <si>
    <t>51CE0184C407AD15AB8E5738C9F8C5</t>
  </si>
  <si>
    <t>50B1F186D76F331529355639FC1931</t>
  </si>
  <si>
    <t>50B13181FE5633159F6E5AA015A358</t>
  </si>
  <si>
    <t>50B13181FE5633158EFF58D4F43C5E</t>
  </si>
  <si>
    <t>5161518D754C1D157D2054679C97002</t>
  </si>
  <si>
    <t>50B1E1804EE2C6156AFA5ACDFEBF5C</t>
  </si>
  <si>
    <t>51CE0184C407AD15AB8E5738C9F9E5</t>
  </si>
  <si>
    <t>전선및전선관설치</t>
  </si>
  <si>
    <t>비      고</t>
  </si>
  <si>
    <t>노   무   비</t>
  </si>
  <si>
    <t>노무비 * 1.01%</t>
  </si>
  <si>
    <t>산업안전보건관리비</t>
  </si>
  <si>
    <t>기본(냉매배관제외)</t>
  </si>
  <si>
    <t>0103  작업부산물</t>
  </si>
  <si>
    <t>함석냉매배관커버</t>
  </si>
  <si>
    <t>냉매배관커버설치</t>
  </si>
  <si>
    <t>PVC드레인관설치</t>
  </si>
  <si>
    <t>중앙컨트롤러세트용</t>
  </si>
  <si>
    <t>금      액</t>
  </si>
  <si>
    <t>원가계산서 연결금액</t>
  </si>
  <si>
    <t>합      계</t>
  </si>
  <si>
    <t>천장형냉난방기 철거</t>
  </si>
  <si>
    <t>01010502</t>
  </si>
  <si>
    <t>주재료비의 0.54%</t>
  </si>
  <si>
    <t>세대별 감압밸브</t>
  </si>
  <si>
    <t>경      비</t>
  </si>
  <si>
    <t>절연행가(전산볼트)</t>
  </si>
  <si>
    <t>규      격</t>
  </si>
  <si>
    <t>배관용스테인리스강관</t>
  </si>
  <si>
    <t>외벽천공, Φ150㎜</t>
  </si>
  <si>
    <t>01010504</t>
  </si>
  <si>
    <t>01010501</t>
  </si>
  <si>
    <t>공 종 별 집 계 표</t>
  </si>
  <si>
    <t>품      명</t>
  </si>
  <si>
    <t>350CMM(#6)</t>
  </si>
  <si>
    <t>냉난방기용T분기관설치</t>
  </si>
  <si>
    <t>01010503</t>
  </si>
  <si>
    <t>냉난방기용Y분기관설치</t>
  </si>
  <si>
    <t>룸컨트롤러세트용</t>
  </si>
  <si>
    <t>크레인(타이어)</t>
  </si>
  <si>
    <t>중앙컨트롤러세트및설치</t>
  </si>
  <si>
    <t>철거물품 학교 인계</t>
  </si>
  <si>
    <t>0102  관급자재</t>
  </si>
  <si>
    <t>배기휀(벽부형)</t>
  </si>
  <si>
    <t>01010506</t>
  </si>
  <si>
    <t>배기휀(천정형)</t>
  </si>
  <si>
    <t>01010508</t>
  </si>
  <si>
    <t>210CMHxD150</t>
  </si>
  <si>
    <t>용접식강관이음쇠</t>
  </si>
  <si>
    <t>01010505</t>
  </si>
  <si>
    <t>외벽천공, Φ250㎜</t>
  </si>
  <si>
    <t>01010507</t>
  </si>
  <si>
    <t>STS철판 마감</t>
  </si>
  <si>
    <t>주재료비의 3%</t>
  </si>
  <si>
    <t>01010509</t>
  </si>
  <si>
    <t>Φ30mm, K-유니언,(SR/SP)</t>
  </si>
  <si>
    <t>(노무비+경비+일반관리비) * 15%</t>
  </si>
  <si>
    <t>SUS관 (K-TYPE), Φ20mm</t>
  </si>
  <si>
    <t>SUS관 (K-TYPE), Φ13mm</t>
  </si>
  <si>
    <t>Φ30mm, 숫어댑터소켓,(SR/SP)</t>
  </si>
  <si>
    <t>SUS관 (K-TYPE), Φ30mm</t>
  </si>
  <si>
    <t>Φ20mm, 엘보90°,(SR/SP)</t>
  </si>
  <si>
    <t>Φ20mm, 숫어댑터소켓,(SR/SP)</t>
  </si>
  <si>
    <t>(재료비+직노+경비) * 0.081%</t>
  </si>
  <si>
    <t>SUS관 (K-TYPE), Φ50mm</t>
  </si>
  <si>
    <t>01010502  급수및급탕 배관철거공사</t>
  </si>
  <si>
    <t>공 사 원 가 계 산 서 (기계설비)</t>
  </si>
  <si>
    <t>Φ30mm, 엘보90°,(SR/SP)</t>
  </si>
  <si>
    <t>Φ13mm, 숫어댑터소켓,(SR/SP)</t>
  </si>
  <si>
    <t>보통, 굴삭기 0.7m3+래머 80kg</t>
  </si>
  <si>
    <t>Φ20mm, K-유니언,(SR/SP)</t>
  </si>
  <si>
    <t>01010503  오배수및통기 배관철거공사</t>
  </si>
  <si>
    <t>Φ13mm, 엘보90°,(SR/SP)</t>
  </si>
  <si>
    <t>Φ13mm, K-유니언,(SR/SP)</t>
  </si>
  <si>
    <t>Φ75*75mm, C-Y관, (DRF)</t>
  </si>
  <si>
    <t>계 * 6%</t>
  </si>
  <si>
    <t>작업부산물</t>
  </si>
  <si>
    <t>폐기물처리비</t>
  </si>
  <si>
    <t>노  무  비</t>
  </si>
  <si>
    <t>JUK2</t>
  </si>
  <si>
    <t>공종레벨</t>
  </si>
  <si>
    <t>JUK20</t>
  </si>
  <si>
    <t>JUK9</t>
  </si>
  <si>
    <t>JUK6</t>
  </si>
  <si>
    <t>JUK15</t>
  </si>
  <si>
    <t>증 감 액</t>
  </si>
  <si>
    <t>요청금액</t>
  </si>
  <si>
    <t>비  고</t>
  </si>
  <si>
    <t>JUK14</t>
  </si>
  <si>
    <t>JUK19</t>
  </si>
  <si>
    <t>JUK3</t>
  </si>
  <si>
    <t>금  액</t>
  </si>
  <si>
    <t>JUK16</t>
  </si>
  <si>
    <t>25TxD32</t>
  </si>
  <si>
    <t>010102</t>
  </si>
  <si>
    <t>천 정 형</t>
  </si>
  <si>
    <t>JUK4</t>
  </si>
  <si>
    <t>온수보일러</t>
  </si>
  <si>
    <t>010105</t>
  </si>
  <si>
    <t>JUK11</t>
  </si>
  <si>
    <t>손료저장</t>
  </si>
  <si>
    <t>JUK10</t>
  </si>
  <si>
    <t>JUK12</t>
  </si>
  <si>
    <t>단  가</t>
  </si>
  <si>
    <t>공종소계</t>
  </si>
  <si>
    <t>심 사 내 역</t>
  </si>
  <si>
    <t>JUK13</t>
  </si>
  <si>
    <t>상위공종</t>
  </si>
  <si>
    <t>보통인부</t>
  </si>
  <si>
    <t>공종구분</t>
  </si>
  <si>
    <t>25TxD50</t>
  </si>
  <si>
    <t>D250</t>
  </si>
  <si>
    <t>JUK18</t>
  </si>
  <si>
    <t>010104</t>
  </si>
  <si>
    <t>JUK17</t>
  </si>
  <si>
    <t>JUK5</t>
  </si>
  <si>
    <t>010101</t>
  </si>
  <si>
    <t>재  료  비</t>
  </si>
  <si>
    <t>JUK7</t>
  </si>
  <si>
    <t>공종코드</t>
  </si>
  <si>
    <t>Φ32mm</t>
  </si>
  <si>
    <t>25TxD15</t>
  </si>
  <si>
    <t>고유번호</t>
  </si>
  <si>
    <t>멀 티 형</t>
  </si>
  <si>
    <t>품목코드</t>
  </si>
  <si>
    <t>시로코팬</t>
  </si>
  <si>
    <t>일반공사 직종</t>
  </si>
  <si>
    <t>전기온수기</t>
  </si>
  <si>
    <t>공구손료</t>
  </si>
  <si>
    <t>D100</t>
  </si>
  <si>
    <t>650*500</t>
  </si>
  <si>
    <t>모래깔기</t>
  </si>
  <si>
    <t>25TxD20</t>
  </si>
  <si>
    <t>데코커버</t>
  </si>
  <si>
    <t>냉난방공조공사</t>
  </si>
  <si>
    <t>모래지정</t>
  </si>
  <si>
    <t>0101</t>
  </si>
  <si>
    <t>혼합건설폐기물</t>
  </si>
  <si>
    <t>010202</t>
  </si>
  <si>
    <t>공기순환기</t>
  </si>
  <si>
    <t>010103</t>
  </si>
  <si>
    <t>실내기실외기간</t>
  </si>
  <si>
    <t>터파기/토사</t>
  </si>
  <si>
    <t>인력품의 3%</t>
  </si>
  <si>
    <t>스탠드형</t>
  </si>
  <si>
    <t>강관용접</t>
  </si>
  <si>
    <t>냉매관및설치</t>
  </si>
  <si>
    <t>공종+자재</t>
  </si>
  <si>
    <t>손료적용</t>
  </si>
  <si>
    <t>JUK1</t>
  </si>
  <si>
    <t>JUK8</t>
  </si>
  <si>
    <t>4way</t>
  </si>
  <si>
    <t>0103</t>
  </si>
  <si>
    <t>조달수수료</t>
  </si>
  <si>
    <t>750*500</t>
  </si>
  <si>
    <t>0104</t>
  </si>
  <si>
    <t>010401</t>
  </si>
  <si>
    <t>컬러리모컨</t>
  </si>
  <si>
    <t>TOTAL</t>
  </si>
  <si>
    <t>50ton</t>
  </si>
  <si>
    <t>공기청정키트</t>
  </si>
  <si>
    <t>0102</t>
  </si>
  <si>
    <t>010201</t>
  </si>
  <si>
    <t>자재구분</t>
  </si>
  <si>
    <t>5층기준</t>
  </si>
  <si>
    <t>중앙컨트롤러</t>
  </si>
  <si>
    <t>ES-800EEB1, 800㎥/h (바이패스형)</t>
  </si>
  <si>
    <t>ES-350EEB1, 350㎥/h (바이패스형)</t>
  </si>
  <si>
    <t>검바위초등학교 도서관 환경개선 공사(기계설비)</t>
  </si>
  <si>
    <t>01  시흥검바위초 도서관 리모델링공사(기계설비)</t>
  </si>
  <si>
    <t>보통, 굴삭기 0.7m3 90%, 인력10%</t>
  </si>
  <si>
    <t>공사명 : 검바위초등학교 도서관 환경개선 공사(기계설비)</t>
  </si>
  <si>
    <t>51CE0184C407AD15AB8E5738C9FAF4</t>
  </si>
  <si>
    <t>51CE0184C407AD15AB8E5738C9FAF5</t>
  </si>
  <si>
    <t>50B1918818BF76150A465CF4A883EC</t>
  </si>
  <si>
    <t>505B618F0C671815B0445EE32B0B4E</t>
  </si>
  <si>
    <t>5161518D754C1D157D2054679C94001</t>
  </si>
  <si>
    <t>505B618F1E89F315A4AE5D54DA1A6E</t>
  </si>
  <si>
    <t>505B618FD9E2AB15F4AA5A74E5E5EF</t>
  </si>
  <si>
    <t>Φ75mm, P트랩, (DRF)</t>
  </si>
  <si>
    <t>이              윤</t>
  </si>
  <si>
    <t>(재료비+직노+경비) * 0.32%</t>
  </si>
  <si>
    <t>010104  오배수및통기 배관공사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</si>
</sst>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#"/>
    <numFmt numFmtId="165" formatCode="#,###;\-#,###;#;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굴림체"/>
      <family val="0"/>
    </font>
    <font>
      <sz val="11"/>
      <color indexed="8"/>
      <name val="굴림체"/>
      <family val="0"/>
    </font>
    <font>
      <sz val="11"/>
      <color indexed="8"/>
      <name val="돋움체"/>
      <family val="0"/>
    </font>
    <font>
      <b/>
      <u val="single"/>
      <sz val="16"/>
      <color indexed="8"/>
      <name val="돋움체"/>
      <family val="0"/>
    </font>
    <font>
      <b/>
      <u val="single"/>
      <sz val="16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57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sz val="18"/>
      <color rgb="FF3A3C84"/>
      <name val="맑은 고딕"/>
      <family val="0"/>
    </font>
    <font>
      <b/>
      <sz val="15"/>
      <color rgb="FF3A3C84"/>
      <name val="맑은 고딕"/>
      <family val="0"/>
    </font>
    <font>
      <b/>
      <sz val="13"/>
      <color rgb="FF3A3C84"/>
      <name val="맑은 고딕"/>
      <family val="0"/>
    </font>
    <font>
      <b/>
      <sz val="11"/>
      <color rgb="FF3A3C84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FE6F7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C0CDEF"/>
        <bgColor indexed="64"/>
      </patternFill>
    </fill>
    <fill>
      <patternFill patternType="solid">
        <fgColor rgb="FFFFCEB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EF99"/>
        <bgColor indexed="64"/>
      </patternFill>
    </fill>
    <fill>
      <patternFill patternType="solid">
        <fgColor rgb="FF9BE5C8"/>
        <bgColor indexed="64"/>
      </patternFill>
    </fill>
    <fill>
      <patternFill patternType="solid">
        <fgColor rgb="FFD8BEE4"/>
        <bgColor indexed="64"/>
      </patternFill>
    </fill>
    <fill>
      <patternFill patternType="solid">
        <fgColor rgb="FFA0B4E6"/>
        <bgColor indexed="64"/>
      </patternFill>
    </fill>
    <fill>
      <patternFill patternType="solid">
        <fgColor rgb="FFFFB68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FFE766"/>
        <bgColor indexed="64"/>
      </patternFill>
    </fill>
    <fill>
      <patternFill patternType="solid">
        <fgColor rgb="FF69D8AD"/>
        <bgColor indexed="64"/>
      </patternFill>
    </fill>
    <fill>
      <patternFill patternType="solid">
        <fgColor rgb="FFC49DD6"/>
        <bgColor indexed="64"/>
      </patternFill>
    </fill>
    <fill>
      <patternFill patternType="solid">
        <fgColor rgb="FF6182D6"/>
        <bgColor indexed="64"/>
      </patternFill>
    </fill>
    <fill>
      <patternFill patternType="solid">
        <fgColor rgb="FFFF843A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289B6E"/>
        <bgColor indexed="64"/>
      </patternFill>
    </fill>
    <fill>
      <patternFill patternType="solid">
        <fgColor rgb="FF9D5CB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6182D6"/>
      </top>
      <bottom style="double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B0C0EA"/>
      </bottom>
    </border>
    <border>
      <left>
        <color indexed="63"/>
      </left>
      <right>
        <color indexed="63"/>
      </right>
      <top>
        <color indexed="63"/>
      </top>
      <bottom style="medium">
        <color rgb="FFA0B4E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NumberFormat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0" borderId="0" xfId="0" applyNumberFormat="1" applyAlignment="1" quotePrefix="1">
      <alignment vertical="center"/>
    </xf>
    <xf numFmtId="0" fontId="0" fillId="0" borderId="0" xfId="0" applyNumberFormat="1" applyAlignment="1">
      <alignment vertical="center"/>
    </xf>
    <xf numFmtId="0" fontId="9" fillId="0" borderId="10" xfId="0" applyNumberFormat="1" applyFont="1" applyBorder="1" applyAlignment="1" quotePrefix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NumberFormat="1" applyAlignment="1" quotePrefix="1">
      <alignment vertical="top"/>
    </xf>
    <xf numFmtId="0" fontId="0" fillId="0" borderId="0" xfId="0" applyNumberFormat="1" applyAlignment="1">
      <alignment vertical="top"/>
    </xf>
    <xf numFmtId="0" fontId="17" fillId="0" borderId="10" xfId="0" applyNumberFormat="1" applyFont="1" applyBorder="1" applyAlignment="1" quotePrefix="1">
      <alignment horizontal="center" vertical="center" wrapText="1"/>
    </xf>
    <xf numFmtId="0" fontId="18" fillId="0" borderId="10" xfId="0" applyNumberFormat="1" applyFont="1" applyBorder="1" applyAlignment="1" quotePrefix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164" fontId="18" fillId="0" borderId="10" xfId="0" applyNumberFormat="1" applyFont="1" applyBorder="1" applyAlignment="1">
      <alignment vertical="center" wrapText="1"/>
    </xf>
    <xf numFmtId="165" fontId="18" fillId="0" borderId="10" xfId="0" applyNumberFormat="1" applyFont="1" applyBorder="1" applyAlignment="1">
      <alignment vertical="center" wrapText="1"/>
    </xf>
    <xf numFmtId="0" fontId="18" fillId="0" borderId="10" xfId="0" applyNumberFormat="1" applyFont="1" applyBorder="1" applyAlignment="1" quotePrefix="1">
      <alignment vertical="top" wrapText="1"/>
    </xf>
    <xf numFmtId="0" fontId="18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 quotePrefix="1">
      <alignment vertical="center" wrapText="1"/>
    </xf>
    <xf numFmtId="0" fontId="19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164" fontId="0" fillId="0" borderId="10" xfId="0" applyNumberFormat="1" applyFont="1" applyBorder="1" applyAlignment="1">
      <alignment vertical="center" wrapText="1"/>
    </xf>
    <xf numFmtId="0" fontId="19" fillId="0" borderId="0" xfId="0" applyNumberFormat="1" applyFont="1" applyAlignment="1" quotePrefix="1">
      <alignment vertical="center"/>
    </xf>
    <xf numFmtId="0" fontId="0" fillId="0" borderId="0" xfId="61" applyNumberFormat="1" applyFont="1">
      <alignment vertical="center"/>
      <protection/>
    </xf>
    <xf numFmtId="164" fontId="9" fillId="33" borderId="1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 quotePrefix="1">
      <alignment vertical="center" wrapText="1"/>
    </xf>
    <xf numFmtId="0" fontId="0" fillId="0" borderId="10" xfId="0" applyNumberFormat="1" applyFont="1" applyBorder="1" applyAlignment="1" quotePrefix="1">
      <alignment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 quotePrefix="1">
      <alignment vertical="center"/>
    </xf>
    <xf numFmtId="0" fontId="19" fillId="0" borderId="0" xfId="0" applyNumberFormat="1" applyFont="1" applyAlignment="1">
      <alignment horizontal="right" vertical="center"/>
    </xf>
    <xf numFmtId="0" fontId="19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distributed" vertical="center" wrapText="1"/>
    </xf>
    <xf numFmtId="0" fontId="19" fillId="0" borderId="11" xfId="0" applyNumberFormat="1" applyFont="1" applyBorder="1" applyAlignment="1" quotePrefix="1">
      <alignment horizontal="center" vertical="center" wrapText="1"/>
    </xf>
    <xf numFmtId="0" fontId="19" fillId="0" borderId="12" xfId="0" applyNumberFormat="1" applyFont="1" applyBorder="1" applyAlignment="1" quotePrefix="1">
      <alignment horizontal="center" vertical="center" wrapText="1"/>
    </xf>
    <xf numFmtId="0" fontId="9" fillId="33" borderId="10" xfId="0" applyNumberFormat="1" applyFont="1" applyFill="1" applyBorder="1" applyAlignment="1" quotePrefix="1">
      <alignment horizontal="center" vertical="center" wrapText="1"/>
    </xf>
    <xf numFmtId="0" fontId="19" fillId="0" borderId="13" xfId="0" applyNumberFormat="1" applyFont="1" applyBorder="1" applyAlignment="1" quotePrefix="1">
      <alignment horizontal="center" vertical="center" wrapText="1"/>
    </xf>
    <xf numFmtId="0" fontId="19" fillId="0" borderId="14" xfId="0" applyNumberFormat="1" applyFont="1" applyBorder="1" applyAlignment="1" quotePrefix="1">
      <alignment horizontal="center" vertical="center" wrapText="1"/>
    </xf>
    <xf numFmtId="0" fontId="19" fillId="0" borderId="15" xfId="0" applyNumberFormat="1" applyFont="1" applyBorder="1" applyAlignment="1" quotePrefix="1">
      <alignment horizontal="center" vertical="center" wrapText="1"/>
    </xf>
    <xf numFmtId="0" fontId="19" fillId="0" borderId="16" xfId="0" applyNumberFormat="1" applyFont="1" applyBorder="1" applyAlignment="1" quotePrefix="1">
      <alignment horizontal="center" vertical="center" wrapText="1"/>
    </xf>
    <xf numFmtId="0" fontId="19" fillId="0" borderId="17" xfId="0" applyNumberFormat="1" applyFont="1" applyBorder="1" applyAlignment="1" quotePrefix="1">
      <alignment horizontal="center" vertical="center" wrapText="1"/>
    </xf>
    <xf numFmtId="0" fontId="19" fillId="0" borderId="18" xfId="0" applyNumberFormat="1" applyFont="1" applyBorder="1" applyAlignment="1" quotePrefix="1">
      <alignment horizontal="center" vertical="center" wrapText="1"/>
    </xf>
    <xf numFmtId="0" fontId="19" fillId="0" borderId="19" xfId="0" applyNumberFormat="1" applyFont="1" applyBorder="1" applyAlignment="1" quotePrefix="1">
      <alignment horizontal="center" vertical="center" wrapText="1"/>
    </xf>
    <xf numFmtId="0" fontId="19" fillId="0" borderId="20" xfId="0" applyNumberFormat="1" applyFont="1" applyBorder="1" applyAlignment="1" quotePrefix="1">
      <alignment horizontal="center" vertical="center" wrapText="1"/>
    </xf>
    <xf numFmtId="0" fontId="19" fillId="0" borderId="21" xfId="0" applyNumberFormat="1" applyFont="1" applyBorder="1" applyAlignment="1" quotePrefix="1">
      <alignment horizontal="center" vertical="center" wrapText="1"/>
    </xf>
    <xf numFmtId="0" fontId="0" fillId="0" borderId="0" xfId="0" applyNumberFormat="1" applyAlignment="1" quotePrefix="1">
      <alignment vertical="center"/>
    </xf>
    <xf numFmtId="0" fontId="9" fillId="0" borderId="10" xfId="0" applyNumberFormat="1" applyFont="1" applyBorder="1" applyAlignment="1" quotePrefix="1">
      <alignment horizontal="center" vertical="center"/>
    </xf>
    <xf numFmtId="0" fontId="17" fillId="0" borderId="10" xfId="0" applyNumberFormat="1" applyFont="1" applyBorder="1" applyAlignment="1" quotePrefix="1">
      <alignment horizontal="center" vertical="center" wrapText="1"/>
    </xf>
    <xf numFmtId="0" fontId="21" fillId="0" borderId="0" xfId="0" applyNumberFormat="1" applyFont="1" applyAlignment="1" quotePrefix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quotePrefix="1">
      <alignment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 2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0836;&#50557;&#49436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Zeros="0" defaultGridColor="0" view="pageBreakPreview" zoomScaleSheetLayoutView="100" colorId="22" workbookViewId="0" topLeftCell="B10">
      <selection activeCell="E39" sqref="E39"/>
    </sheetView>
  </sheetViews>
  <sheetFormatPr defaultColWidth="9.00390625" defaultRowHeight="16.5"/>
  <cols>
    <col min="1" max="1" width="0" style="0" hidden="1" customWidth="1"/>
    <col min="2" max="3" width="4.625" style="0" customWidth="1"/>
    <col min="4" max="4" width="35.625" style="0" customWidth="1"/>
    <col min="5" max="7" width="19.50390625" style="0" customWidth="1"/>
    <col min="8" max="8" width="32.75390625" style="0" customWidth="1"/>
    <col min="9" max="9" width="14.50390625" style="0" customWidth="1"/>
  </cols>
  <sheetData>
    <row r="1" ht="15.75">
      <c r="B1" s="21" t="s">
        <v>368</v>
      </c>
    </row>
    <row r="2" spans="2:9" ht="24" customHeight="1">
      <c r="B2" s="26" t="s">
        <v>522</v>
      </c>
      <c r="C2" s="26"/>
      <c r="D2" s="26"/>
      <c r="E2" s="26"/>
      <c r="F2" s="26"/>
      <c r="G2" s="26"/>
      <c r="H2" s="26"/>
      <c r="I2" s="26"/>
    </row>
    <row r="3" spans="2:9" ht="21.75" customHeight="1">
      <c r="B3" s="27" t="s">
        <v>444</v>
      </c>
      <c r="C3" s="27"/>
      <c r="D3" s="27"/>
      <c r="E3" s="27"/>
      <c r="F3" s="20"/>
      <c r="G3" s="20"/>
      <c r="H3" s="28"/>
      <c r="I3" s="28"/>
    </row>
    <row r="4" spans="2:9" ht="18" customHeight="1">
      <c r="B4" s="34" t="s">
        <v>117</v>
      </c>
      <c r="C4" s="35"/>
      <c r="D4" s="36"/>
      <c r="E4" s="40" t="s">
        <v>561</v>
      </c>
      <c r="F4" s="41"/>
      <c r="G4" s="42"/>
      <c r="H4" s="31" t="s">
        <v>415</v>
      </c>
      <c r="I4" s="31" t="s">
        <v>464</v>
      </c>
    </row>
    <row r="5" spans="2:9" ht="18" customHeight="1">
      <c r="B5" s="37"/>
      <c r="C5" s="38"/>
      <c r="D5" s="39"/>
      <c r="E5" s="17" t="s">
        <v>542</v>
      </c>
      <c r="F5" s="17" t="s">
        <v>195</v>
      </c>
      <c r="G5" s="17" t="s">
        <v>541</v>
      </c>
      <c r="H5" s="32"/>
      <c r="I5" s="32"/>
    </row>
    <row r="6" spans="1:9" ht="18" customHeight="1">
      <c r="A6" s="1" t="s">
        <v>234</v>
      </c>
      <c r="B6" s="30" t="s">
        <v>6</v>
      </c>
      <c r="C6" s="30" t="s">
        <v>114</v>
      </c>
      <c r="D6" s="18" t="s">
        <v>297</v>
      </c>
      <c r="E6" s="19">
        <f>TRUNC(공종별집계표!F5,0)</f>
        <v>0</v>
      </c>
      <c r="F6" s="19">
        <f>E6</f>
        <v>0</v>
      </c>
      <c r="G6" s="19">
        <f>F6-E6</f>
        <v>0</v>
      </c>
      <c r="H6" s="16" t="s">
        <v>210</v>
      </c>
      <c r="I6" s="16" t="s">
        <v>210</v>
      </c>
    </row>
    <row r="7" spans="1:9" ht="18" customHeight="1">
      <c r="A7" s="1" t="s">
        <v>199</v>
      </c>
      <c r="B7" s="30"/>
      <c r="C7" s="30"/>
      <c r="D7" s="18" t="s">
        <v>310</v>
      </c>
      <c r="E7" s="19">
        <v>0</v>
      </c>
      <c r="F7" s="19">
        <v>0</v>
      </c>
      <c r="G7" s="19">
        <f aca="true" t="shared" si="0" ref="G7:G35">F7-E7</f>
        <v>0</v>
      </c>
      <c r="H7" s="16" t="s">
        <v>210</v>
      </c>
      <c r="I7" s="16" t="s">
        <v>210</v>
      </c>
    </row>
    <row r="8" spans="1:9" ht="18" customHeight="1">
      <c r="A8" s="1" t="s">
        <v>186</v>
      </c>
      <c r="B8" s="30"/>
      <c r="C8" s="30"/>
      <c r="D8" s="18" t="s">
        <v>119</v>
      </c>
      <c r="E8" s="19">
        <v>0</v>
      </c>
      <c r="F8" s="19">
        <v>0</v>
      </c>
      <c r="G8" s="19">
        <f t="shared" si="0"/>
        <v>0</v>
      </c>
      <c r="H8" s="16" t="s">
        <v>210</v>
      </c>
      <c r="I8" s="16" t="s">
        <v>210</v>
      </c>
    </row>
    <row r="9" spans="1:9" ht="18" customHeight="1">
      <c r="A9" s="1" t="s">
        <v>178</v>
      </c>
      <c r="B9" s="30"/>
      <c r="C9" s="30"/>
      <c r="D9" s="18" t="s">
        <v>414</v>
      </c>
      <c r="E9" s="19">
        <f>TRUNC(E6+E7-E8,0)</f>
        <v>0</v>
      </c>
      <c r="F9" s="19">
        <f>TRUNC(F6+F7-F8,0)</f>
        <v>0</v>
      </c>
      <c r="G9" s="19">
        <f t="shared" si="0"/>
        <v>0</v>
      </c>
      <c r="H9" s="16" t="s">
        <v>210</v>
      </c>
      <c r="I9" s="16" t="s">
        <v>210</v>
      </c>
    </row>
    <row r="10" spans="1:9" ht="18" customHeight="1">
      <c r="A10" s="1" t="s">
        <v>206</v>
      </c>
      <c r="B10" s="30"/>
      <c r="C10" s="30" t="s">
        <v>465</v>
      </c>
      <c r="D10" s="18" t="s">
        <v>329</v>
      </c>
      <c r="E10" s="19">
        <f>TRUNC(공종별집계표!H5,0)</f>
        <v>0</v>
      </c>
      <c r="F10" s="19">
        <f>E10</f>
        <v>0</v>
      </c>
      <c r="G10" s="19">
        <f t="shared" si="0"/>
        <v>0</v>
      </c>
      <c r="H10" s="16" t="s">
        <v>210</v>
      </c>
      <c r="I10" s="16" t="s">
        <v>210</v>
      </c>
    </row>
    <row r="11" spans="1:9" ht="18" customHeight="1">
      <c r="A11" s="1" t="s">
        <v>214</v>
      </c>
      <c r="B11" s="30"/>
      <c r="C11" s="30"/>
      <c r="D11" s="18" t="s">
        <v>407</v>
      </c>
      <c r="E11" s="19">
        <f>TRUNC(E10*0.122,0)</f>
        <v>0</v>
      </c>
      <c r="F11" s="19">
        <f>TRUNC(F10*0.122,0)</f>
        <v>0</v>
      </c>
      <c r="G11" s="19">
        <f t="shared" si="0"/>
        <v>0</v>
      </c>
      <c r="H11" s="16" t="s">
        <v>397</v>
      </c>
      <c r="I11" s="16" t="s">
        <v>210</v>
      </c>
    </row>
    <row r="12" spans="1:9" ht="18" customHeight="1">
      <c r="A12" s="1" t="s">
        <v>211</v>
      </c>
      <c r="B12" s="30"/>
      <c r="C12" s="30"/>
      <c r="D12" s="18" t="s">
        <v>414</v>
      </c>
      <c r="E12" s="19">
        <f>TRUNC(E10+E11,0)</f>
        <v>0</v>
      </c>
      <c r="F12" s="19">
        <f>TRUNC(F10+F11,0)</f>
        <v>0</v>
      </c>
      <c r="G12" s="19">
        <f t="shared" si="0"/>
        <v>0</v>
      </c>
      <c r="H12" s="16" t="s">
        <v>210</v>
      </c>
      <c r="I12" s="16" t="s">
        <v>210</v>
      </c>
    </row>
    <row r="13" spans="1:9" ht="18" customHeight="1">
      <c r="A13" s="1" t="s">
        <v>22</v>
      </c>
      <c r="B13" s="30"/>
      <c r="C13" s="30" t="s">
        <v>115</v>
      </c>
      <c r="D13" s="18" t="s">
        <v>13</v>
      </c>
      <c r="E13" s="19">
        <f>TRUNC(공종별집계표!J5,0)</f>
        <v>0</v>
      </c>
      <c r="F13" s="19">
        <f>E13</f>
        <v>0</v>
      </c>
      <c r="G13" s="19">
        <f t="shared" si="0"/>
        <v>0</v>
      </c>
      <c r="H13" s="16" t="s">
        <v>210</v>
      </c>
      <c r="I13" s="16" t="s">
        <v>210</v>
      </c>
    </row>
    <row r="14" spans="1:9" ht="18" customHeight="1">
      <c r="A14" s="1" t="s">
        <v>202</v>
      </c>
      <c r="B14" s="30"/>
      <c r="C14" s="30"/>
      <c r="D14" s="18" t="s">
        <v>403</v>
      </c>
      <c r="E14" s="19">
        <f>TRUNC(E12*0.037,0)</f>
        <v>0</v>
      </c>
      <c r="F14" s="19">
        <f>TRUNC(F12*0.037,0)</f>
        <v>0</v>
      </c>
      <c r="G14" s="19">
        <f t="shared" si="0"/>
        <v>0</v>
      </c>
      <c r="H14" s="16" t="s">
        <v>109</v>
      </c>
      <c r="I14" s="16" t="s">
        <v>210</v>
      </c>
    </row>
    <row r="15" spans="1:9" ht="18" customHeight="1">
      <c r="A15" s="1" t="s">
        <v>190</v>
      </c>
      <c r="B15" s="30"/>
      <c r="C15" s="30"/>
      <c r="D15" s="18" t="s">
        <v>396</v>
      </c>
      <c r="E15" s="19">
        <f>TRUNC(E12*0.0101,0)</f>
        <v>0</v>
      </c>
      <c r="F15" s="19">
        <f>TRUNC(F12*0.0101,0)</f>
        <v>0</v>
      </c>
      <c r="G15" s="19">
        <f t="shared" si="0"/>
        <v>0</v>
      </c>
      <c r="H15" s="16" t="s">
        <v>466</v>
      </c>
      <c r="I15" s="16" t="s">
        <v>210</v>
      </c>
    </row>
    <row r="16" spans="1:9" ht="18" customHeight="1">
      <c r="A16" s="1" t="s">
        <v>185</v>
      </c>
      <c r="B16" s="30"/>
      <c r="C16" s="30"/>
      <c r="D16" s="18" t="s">
        <v>120</v>
      </c>
      <c r="E16" s="19">
        <f>TRUNC(E10*0.03545,0)</f>
        <v>0</v>
      </c>
      <c r="F16" s="19">
        <f>TRUNC(F10*0.03545,0)</f>
        <v>0</v>
      </c>
      <c r="G16" s="19">
        <f t="shared" si="0"/>
        <v>0</v>
      </c>
      <c r="H16" s="16" t="s">
        <v>392</v>
      </c>
      <c r="I16" s="16" t="s">
        <v>210</v>
      </c>
    </row>
    <row r="17" spans="1:9" ht="18" customHeight="1">
      <c r="A17" s="1" t="s">
        <v>18</v>
      </c>
      <c r="B17" s="30"/>
      <c r="C17" s="30"/>
      <c r="D17" s="18" t="s">
        <v>110</v>
      </c>
      <c r="E17" s="19">
        <f>TRUNC(E10*0.045,0)</f>
        <v>0</v>
      </c>
      <c r="F17" s="19">
        <f>TRUNC(F10*0.045,0)</f>
        <v>0</v>
      </c>
      <c r="G17" s="19">
        <f t="shared" si="0"/>
        <v>0</v>
      </c>
      <c r="H17" s="16" t="s">
        <v>408</v>
      </c>
      <c r="I17" s="16" t="s">
        <v>210</v>
      </c>
    </row>
    <row r="18" spans="1:9" ht="18" customHeight="1">
      <c r="A18" s="1" t="s">
        <v>222</v>
      </c>
      <c r="B18" s="30"/>
      <c r="C18" s="30"/>
      <c r="D18" s="18" t="s">
        <v>113</v>
      </c>
      <c r="E18" s="19">
        <f>TRUNC(E10*0.023,0)</f>
        <v>0</v>
      </c>
      <c r="F18" s="19">
        <f>TRUNC(F10*0.023,0)</f>
        <v>0</v>
      </c>
      <c r="G18" s="19">
        <f t="shared" si="0"/>
        <v>0</v>
      </c>
      <c r="H18" s="16" t="s">
        <v>404</v>
      </c>
      <c r="I18" s="16" t="s">
        <v>210</v>
      </c>
    </row>
    <row r="19" spans="1:9" ht="18" customHeight="1">
      <c r="A19" s="1" t="s">
        <v>204</v>
      </c>
      <c r="B19" s="30"/>
      <c r="C19" s="30"/>
      <c r="D19" s="18" t="s">
        <v>467</v>
      </c>
      <c r="E19" s="19">
        <f>TRUNC((E9+E10)*0.0293,0)</f>
        <v>0</v>
      </c>
      <c r="F19" s="19">
        <f>TRUNC((F9+F10)*0.0293,0)</f>
        <v>0</v>
      </c>
      <c r="G19" s="19">
        <f t="shared" si="0"/>
        <v>0</v>
      </c>
      <c r="H19" s="16" t="s">
        <v>419</v>
      </c>
      <c r="I19" s="16" t="s">
        <v>210</v>
      </c>
    </row>
    <row r="20" spans="1:9" ht="18" customHeight="1">
      <c r="A20" s="1" t="s">
        <v>193</v>
      </c>
      <c r="B20" s="30"/>
      <c r="C20" s="30"/>
      <c r="D20" s="18" t="s">
        <v>27</v>
      </c>
      <c r="E20" s="19">
        <f>TRUNC(E16*0.1281,0)</f>
        <v>0</v>
      </c>
      <c r="F20" s="19">
        <f>TRUNC(F16*0.1281,0)</f>
        <v>0</v>
      </c>
      <c r="G20" s="19">
        <f t="shared" si="0"/>
        <v>0</v>
      </c>
      <c r="H20" s="16" t="s">
        <v>315</v>
      </c>
      <c r="I20" s="16" t="s">
        <v>210</v>
      </c>
    </row>
    <row r="21" spans="1:9" ht="18" customHeight="1">
      <c r="A21" s="1" t="s">
        <v>189</v>
      </c>
      <c r="B21" s="30"/>
      <c r="C21" s="30"/>
      <c r="D21" s="18" t="s">
        <v>326</v>
      </c>
      <c r="E21" s="19">
        <f>TRUNC((E9+E12)*0.058,0)</f>
        <v>0</v>
      </c>
      <c r="F21" s="19">
        <f>TRUNC((F9+F12)*0.058,0)</f>
        <v>0</v>
      </c>
      <c r="G21" s="19">
        <f t="shared" si="0"/>
        <v>0</v>
      </c>
      <c r="H21" s="16" t="s">
        <v>417</v>
      </c>
      <c r="I21" s="16" t="s">
        <v>210</v>
      </c>
    </row>
    <row r="22" spans="1:9" ht="18" customHeight="1">
      <c r="A22" s="1" t="s">
        <v>198</v>
      </c>
      <c r="B22" s="30"/>
      <c r="C22" s="30"/>
      <c r="D22" s="18" t="s">
        <v>308</v>
      </c>
      <c r="E22" s="19">
        <f>TRUNC((E9+E10+E13)*0.003,0)</f>
        <v>0</v>
      </c>
      <c r="F22" s="19">
        <f>TRUNC((F9+F10+F13)*0.003,0)</f>
        <v>0</v>
      </c>
      <c r="G22" s="19">
        <f t="shared" si="0"/>
        <v>0</v>
      </c>
      <c r="H22" s="16" t="s">
        <v>426</v>
      </c>
      <c r="I22" s="16" t="s">
        <v>210</v>
      </c>
    </row>
    <row r="23" spans="1:9" ht="18" customHeight="1">
      <c r="A23" s="1" t="s">
        <v>207</v>
      </c>
      <c r="B23" s="30"/>
      <c r="C23" s="30"/>
      <c r="D23" s="18" t="s">
        <v>111</v>
      </c>
      <c r="E23" s="19">
        <f>TRUNC((E9+E10+E13)*0.00081,0)</f>
        <v>0</v>
      </c>
      <c r="F23" s="19">
        <f>TRUNC((F9+F10+F13)*0.00081,0)</f>
        <v>0</v>
      </c>
      <c r="G23" s="19">
        <f t="shared" si="0"/>
        <v>0</v>
      </c>
      <c r="H23" s="16" t="s">
        <v>519</v>
      </c>
      <c r="I23" s="16" t="s">
        <v>210</v>
      </c>
    </row>
    <row r="24" spans="1:9" ht="18" customHeight="1">
      <c r="A24" s="1" t="s">
        <v>209</v>
      </c>
      <c r="B24" s="30"/>
      <c r="C24" s="30"/>
      <c r="D24" s="18" t="s">
        <v>428</v>
      </c>
      <c r="E24" s="19">
        <f>TRUNC((E9+E10+E13)*0.0032,0)</f>
        <v>0</v>
      </c>
      <c r="F24" s="19">
        <f>TRUNC((F9+F10+F13)*0.001,0)</f>
        <v>0</v>
      </c>
      <c r="G24" s="19">
        <f t="shared" si="0"/>
        <v>0</v>
      </c>
      <c r="H24" s="16" t="s">
        <v>38</v>
      </c>
      <c r="I24" s="16" t="s">
        <v>210</v>
      </c>
    </row>
    <row r="25" spans="1:9" ht="18" customHeight="1">
      <c r="A25" s="1" t="s">
        <v>433</v>
      </c>
      <c r="B25" s="30"/>
      <c r="C25" s="30"/>
      <c r="D25" s="18" t="s">
        <v>414</v>
      </c>
      <c r="E25" s="19">
        <f>TRUNC(E13+E14+E15+E16+E17+E18+E19+E20+E21+E22+E23+E24,0)</f>
        <v>0</v>
      </c>
      <c r="F25" s="19">
        <f>TRUNC(F13+F14+F15+F16+F17+F18+F19+F20+F21+F22+F23+F24,0)</f>
        <v>0</v>
      </c>
      <c r="G25" s="19">
        <f t="shared" si="0"/>
        <v>0</v>
      </c>
      <c r="H25" s="16" t="s">
        <v>210</v>
      </c>
      <c r="I25" s="16" t="s">
        <v>210</v>
      </c>
    </row>
    <row r="26" spans="1:9" ht="18" customHeight="1">
      <c r="A26" s="1" t="s">
        <v>218</v>
      </c>
      <c r="B26" s="25" t="s">
        <v>108</v>
      </c>
      <c r="C26" s="25"/>
      <c r="D26" s="25"/>
      <c r="E26" s="19">
        <f>TRUNC(E9+E12+E25,0)</f>
        <v>0</v>
      </c>
      <c r="F26" s="19">
        <f>TRUNC(F9+F12+F25,0)</f>
        <v>0</v>
      </c>
      <c r="G26" s="19">
        <f t="shared" si="0"/>
        <v>0</v>
      </c>
      <c r="H26" s="16" t="s">
        <v>210</v>
      </c>
      <c r="I26" s="16" t="s">
        <v>210</v>
      </c>
    </row>
    <row r="27" spans="1:9" ht="18" customHeight="1">
      <c r="A27" s="1" t="s">
        <v>233</v>
      </c>
      <c r="B27" s="25" t="s">
        <v>301</v>
      </c>
      <c r="C27" s="25"/>
      <c r="D27" s="25"/>
      <c r="E27" s="19">
        <f>TRUNC(E26*0.06,0)</f>
        <v>0</v>
      </c>
      <c r="F27" s="19">
        <f>TRUNC(F26*0.06,0)</f>
        <v>0</v>
      </c>
      <c r="G27" s="19">
        <f t="shared" si="0"/>
        <v>0</v>
      </c>
      <c r="H27" s="16" t="s">
        <v>531</v>
      </c>
      <c r="I27" s="16" t="s">
        <v>210</v>
      </c>
    </row>
    <row r="28" spans="1:9" ht="18" customHeight="1">
      <c r="A28" s="1" t="s">
        <v>432</v>
      </c>
      <c r="B28" s="25" t="s">
        <v>636</v>
      </c>
      <c r="C28" s="25"/>
      <c r="D28" s="25"/>
      <c r="E28" s="19">
        <f>TRUNC((E12+E25+E27)*0.15-187/1.1,0)</f>
        <v>-170</v>
      </c>
      <c r="F28" s="19">
        <f>TRUNC((F12+F25+F27)*0.15-587/1.1,0)</f>
        <v>-533</v>
      </c>
      <c r="G28" s="19">
        <f t="shared" si="0"/>
        <v>-363</v>
      </c>
      <c r="H28" s="16" t="s">
        <v>512</v>
      </c>
      <c r="I28" s="16" t="s">
        <v>210</v>
      </c>
    </row>
    <row r="29" spans="1:9" ht="18" customHeight="1">
      <c r="A29" s="1" t="s">
        <v>17</v>
      </c>
      <c r="B29" s="25" t="s">
        <v>532</v>
      </c>
      <c r="C29" s="25"/>
      <c r="D29" s="25"/>
      <c r="E29" s="19">
        <f>TRUNC(공종별집계표!T24,0)</f>
        <v>0</v>
      </c>
      <c r="F29" s="19">
        <f>E29</f>
        <v>0</v>
      </c>
      <c r="G29" s="19">
        <f t="shared" si="0"/>
        <v>0</v>
      </c>
      <c r="H29" s="16" t="s">
        <v>210</v>
      </c>
      <c r="I29" s="16" t="s">
        <v>210</v>
      </c>
    </row>
    <row r="30" spans="1:9" ht="18" customHeight="1">
      <c r="A30" s="1" t="s">
        <v>187</v>
      </c>
      <c r="B30" s="25" t="s">
        <v>533</v>
      </c>
      <c r="C30" s="25"/>
      <c r="D30" s="25"/>
      <c r="E30" s="19">
        <f>TRUNC(공종별집계표!T25,0)</f>
        <v>0</v>
      </c>
      <c r="F30" s="19">
        <f>E30</f>
        <v>0</v>
      </c>
      <c r="G30" s="19">
        <f t="shared" si="0"/>
        <v>0</v>
      </c>
      <c r="H30" s="16" t="s">
        <v>210</v>
      </c>
      <c r="I30" s="16" t="s">
        <v>210</v>
      </c>
    </row>
    <row r="31" spans="1:9" ht="18" customHeight="1">
      <c r="A31" s="1" t="s">
        <v>179</v>
      </c>
      <c r="B31" s="25" t="s">
        <v>317</v>
      </c>
      <c r="C31" s="25"/>
      <c r="D31" s="25"/>
      <c r="E31" s="19">
        <f>TRUNC(E26+E27+E28+E29+E30,0)</f>
        <v>-170</v>
      </c>
      <c r="F31" s="19">
        <f>TRUNC(F26+F27+F28+F29+F30,0)</f>
        <v>-533</v>
      </c>
      <c r="G31" s="19">
        <f t="shared" si="0"/>
        <v>-363</v>
      </c>
      <c r="H31" s="16" t="s">
        <v>210</v>
      </c>
      <c r="I31" s="16" t="s">
        <v>210</v>
      </c>
    </row>
    <row r="32" spans="1:9" ht="18" customHeight="1">
      <c r="A32" s="1" t="s">
        <v>236</v>
      </c>
      <c r="B32" s="25" t="s">
        <v>312</v>
      </c>
      <c r="C32" s="25"/>
      <c r="D32" s="25"/>
      <c r="E32" s="19">
        <f>TRUNC(E31*0.1,0)</f>
        <v>-17</v>
      </c>
      <c r="F32" s="19">
        <f>TRUNC(F31*0.1,0)</f>
        <v>-53</v>
      </c>
      <c r="G32" s="19">
        <f t="shared" si="0"/>
        <v>-36</v>
      </c>
      <c r="H32" s="16" t="s">
        <v>118</v>
      </c>
      <c r="I32" s="16" t="s">
        <v>210</v>
      </c>
    </row>
    <row r="33" spans="1:9" ht="18" customHeight="1">
      <c r="A33" s="1" t="s">
        <v>356</v>
      </c>
      <c r="B33" s="33" t="s">
        <v>306</v>
      </c>
      <c r="C33" s="33"/>
      <c r="D33" s="33"/>
      <c r="E33" s="22">
        <f>TRUNC(E31+E32,0)</f>
        <v>-187</v>
      </c>
      <c r="F33" s="22">
        <f>TRUNC(F31+F32,0)</f>
        <v>-586</v>
      </c>
      <c r="G33" s="22">
        <f t="shared" si="0"/>
        <v>-399</v>
      </c>
      <c r="H33" s="23" t="s">
        <v>210</v>
      </c>
      <c r="I33" s="23" t="s">
        <v>210</v>
      </c>
    </row>
    <row r="34" spans="1:9" ht="18" customHeight="1">
      <c r="A34" s="1" t="s">
        <v>203</v>
      </c>
      <c r="B34" s="25" t="s">
        <v>112</v>
      </c>
      <c r="C34" s="25"/>
      <c r="D34" s="25"/>
      <c r="E34" s="19">
        <f>TRUNC(공종별집계표!T21,0)</f>
        <v>0</v>
      </c>
      <c r="F34" s="19">
        <f>E34</f>
        <v>0</v>
      </c>
      <c r="G34" s="19">
        <f t="shared" si="0"/>
        <v>0</v>
      </c>
      <c r="H34" s="16" t="s">
        <v>210</v>
      </c>
      <c r="I34" s="16" t="s">
        <v>210</v>
      </c>
    </row>
    <row r="35" spans="1:9" ht="18" customHeight="1">
      <c r="A35" s="1" t="s">
        <v>194</v>
      </c>
      <c r="B35" s="25" t="s">
        <v>318</v>
      </c>
      <c r="C35" s="25"/>
      <c r="D35" s="25"/>
      <c r="E35" s="19">
        <f>TRUNC(E33+E34,0)</f>
        <v>-187</v>
      </c>
      <c r="F35" s="19">
        <f>TRUNC(F33+F34,0)</f>
        <v>-586</v>
      </c>
      <c r="G35" s="19">
        <f t="shared" si="0"/>
        <v>-399</v>
      </c>
      <c r="H35" s="16" t="s">
        <v>210</v>
      </c>
      <c r="I35" s="16" t="s">
        <v>210</v>
      </c>
    </row>
  </sheetData>
  <sheetProtection/>
  <mergeCells count="21">
    <mergeCell ref="I4:I5"/>
    <mergeCell ref="B30:D30"/>
    <mergeCell ref="B31:D31"/>
    <mergeCell ref="B2:I2"/>
    <mergeCell ref="B3:E3"/>
    <mergeCell ref="H3:I3"/>
    <mergeCell ref="B6:B25"/>
    <mergeCell ref="C6:C9"/>
    <mergeCell ref="C10:C12"/>
    <mergeCell ref="C13:C25"/>
    <mergeCell ref="H4:H5"/>
    <mergeCell ref="B32:D32"/>
    <mergeCell ref="B33:D33"/>
    <mergeCell ref="B34:D34"/>
    <mergeCell ref="B35:D35"/>
    <mergeCell ref="B4:D5"/>
    <mergeCell ref="E4:G4"/>
    <mergeCell ref="B26:D26"/>
    <mergeCell ref="B27:D27"/>
    <mergeCell ref="B28:D28"/>
    <mergeCell ref="B29:D29"/>
  </mergeCells>
  <printOptions/>
  <pageMargins left="0.7869444489479065" right="0" top="0.21125000715255737" bottom="0.059861112385988235" header="0" footer="0"/>
  <pageSetup fitToHeight="0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Zeros="0" defaultGridColor="0" view="pageBreakPreview" zoomScaleSheetLayoutView="100" colorId="22" workbookViewId="0" topLeftCell="B1">
      <selection activeCell="D18" sqref="D18"/>
    </sheetView>
  </sheetViews>
  <sheetFormatPr defaultColWidth="9.00390625" defaultRowHeight="16.5"/>
  <cols>
    <col min="1" max="1" width="0" style="0" hidden="1" customWidth="1"/>
    <col min="2" max="3" width="4.625" style="0" customWidth="1"/>
    <col min="4" max="4" width="35.625" style="0" customWidth="1"/>
    <col min="5" max="5" width="25.625" style="0" customWidth="1"/>
    <col min="6" max="6" width="60.625" style="0" customWidth="1"/>
    <col min="7" max="7" width="30.625" style="0" customWidth="1"/>
  </cols>
  <sheetData>
    <row r="1" spans="2:7" ht="24" customHeight="1">
      <c r="B1" s="26" t="s">
        <v>324</v>
      </c>
      <c r="C1" s="26"/>
      <c r="D1" s="26"/>
      <c r="E1" s="26"/>
      <c r="F1" s="26"/>
      <c r="G1" s="26"/>
    </row>
    <row r="2" spans="2:7" ht="21.75" customHeight="1">
      <c r="B2" s="27" t="s">
        <v>627</v>
      </c>
      <c r="C2" s="27"/>
      <c r="D2" s="27"/>
      <c r="E2" s="27"/>
      <c r="F2" s="28"/>
      <c r="G2" s="28"/>
    </row>
    <row r="3" spans="2:7" ht="21.75" customHeight="1">
      <c r="B3" s="29" t="s">
        <v>117</v>
      </c>
      <c r="C3" s="29"/>
      <c r="D3" s="29"/>
      <c r="E3" s="17" t="s">
        <v>474</v>
      </c>
      <c r="F3" s="17" t="s">
        <v>415</v>
      </c>
      <c r="G3" s="17" t="s">
        <v>464</v>
      </c>
    </row>
    <row r="4" spans="1:7" ht="19.5" customHeight="1">
      <c r="A4" s="1" t="s">
        <v>234</v>
      </c>
      <c r="B4" s="30" t="s">
        <v>6</v>
      </c>
      <c r="C4" s="30" t="s">
        <v>114</v>
      </c>
      <c r="D4" s="18" t="s">
        <v>297</v>
      </c>
      <c r="E4" s="19"/>
      <c r="F4" s="16" t="s">
        <v>210</v>
      </c>
      <c r="G4" s="16" t="s">
        <v>210</v>
      </c>
    </row>
    <row r="5" spans="1:7" ht="19.5" customHeight="1">
      <c r="A5" s="1" t="s">
        <v>199</v>
      </c>
      <c r="B5" s="30"/>
      <c r="C5" s="30"/>
      <c r="D5" s="18" t="s">
        <v>310</v>
      </c>
      <c r="E5" s="19">
        <v>0</v>
      </c>
      <c r="F5" s="16" t="s">
        <v>210</v>
      </c>
      <c r="G5" s="16" t="s">
        <v>210</v>
      </c>
    </row>
    <row r="6" spans="1:7" ht="19.5" customHeight="1">
      <c r="A6" s="1" t="s">
        <v>186</v>
      </c>
      <c r="B6" s="30"/>
      <c r="C6" s="30"/>
      <c r="D6" s="18" t="s">
        <v>119</v>
      </c>
      <c r="E6" s="19">
        <v>0</v>
      </c>
      <c r="F6" s="16" t="s">
        <v>210</v>
      </c>
      <c r="G6" s="16" t="s">
        <v>210</v>
      </c>
    </row>
    <row r="7" spans="1:7" ht="19.5" customHeight="1">
      <c r="A7" s="1" t="s">
        <v>178</v>
      </c>
      <c r="B7" s="30"/>
      <c r="C7" s="30"/>
      <c r="D7" s="18" t="s">
        <v>414</v>
      </c>
      <c r="E7" s="19">
        <f>TRUNC(E4+E5-E6,0)</f>
        <v>0</v>
      </c>
      <c r="F7" s="16" t="s">
        <v>210</v>
      </c>
      <c r="G7" s="16" t="s">
        <v>210</v>
      </c>
    </row>
    <row r="8" spans="1:7" ht="19.5" customHeight="1">
      <c r="A8" s="1" t="s">
        <v>206</v>
      </c>
      <c r="B8" s="30"/>
      <c r="C8" s="30" t="s">
        <v>465</v>
      </c>
      <c r="D8" s="18" t="s">
        <v>329</v>
      </c>
      <c r="E8" s="19"/>
      <c r="F8" s="16" t="s">
        <v>210</v>
      </c>
      <c r="G8" s="16" t="s">
        <v>210</v>
      </c>
    </row>
    <row r="9" spans="1:7" ht="19.5" customHeight="1">
      <c r="A9" s="1" t="s">
        <v>214</v>
      </c>
      <c r="B9" s="30"/>
      <c r="C9" s="30"/>
      <c r="D9" s="18" t="s">
        <v>407</v>
      </c>
      <c r="E9" s="19"/>
      <c r="F9" s="16" t="s">
        <v>397</v>
      </c>
      <c r="G9" s="16" t="s">
        <v>210</v>
      </c>
    </row>
    <row r="10" spans="1:7" ht="19.5" customHeight="1">
      <c r="A10" s="1" t="s">
        <v>211</v>
      </c>
      <c r="B10" s="30"/>
      <c r="C10" s="30"/>
      <c r="D10" s="18" t="s">
        <v>414</v>
      </c>
      <c r="E10" s="19">
        <f>TRUNC(E8+E9,0)</f>
        <v>0</v>
      </c>
      <c r="F10" s="16" t="s">
        <v>210</v>
      </c>
      <c r="G10" s="16" t="s">
        <v>210</v>
      </c>
    </row>
    <row r="11" spans="1:7" ht="19.5" customHeight="1">
      <c r="A11" s="1" t="s">
        <v>22</v>
      </c>
      <c r="B11" s="30"/>
      <c r="C11" s="30" t="s">
        <v>115</v>
      </c>
      <c r="D11" s="18" t="s">
        <v>13</v>
      </c>
      <c r="E11" s="19"/>
      <c r="F11" s="16" t="s">
        <v>210</v>
      </c>
      <c r="G11" s="16" t="s">
        <v>210</v>
      </c>
    </row>
    <row r="12" spans="1:7" ht="19.5" customHeight="1">
      <c r="A12" s="1" t="s">
        <v>202</v>
      </c>
      <c r="B12" s="30"/>
      <c r="C12" s="30"/>
      <c r="D12" s="18" t="s">
        <v>403</v>
      </c>
      <c r="E12" s="19">
        <f>TRUNC(E10*0.037,0)</f>
        <v>0</v>
      </c>
      <c r="F12" s="16" t="s">
        <v>109</v>
      </c>
      <c r="G12" s="16" t="s">
        <v>210</v>
      </c>
    </row>
    <row r="13" spans="1:7" ht="19.5" customHeight="1">
      <c r="A13" s="1" t="s">
        <v>190</v>
      </c>
      <c r="B13" s="30"/>
      <c r="C13" s="30"/>
      <c r="D13" s="18" t="s">
        <v>396</v>
      </c>
      <c r="E13" s="19">
        <f>TRUNC(E10*0.0101,0)</f>
        <v>0</v>
      </c>
      <c r="F13" s="16" t="s">
        <v>466</v>
      </c>
      <c r="G13" s="16" t="s">
        <v>210</v>
      </c>
    </row>
    <row r="14" spans="1:7" ht="19.5" customHeight="1">
      <c r="A14" s="1" t="s">
        <v>185</v>
      </c>
      <c r="B14" s="30"/>
      <c r="C14" s="30"/>
      <c r="D14" s="18" t="s">
        <v>120</v>
      </c>
      <c r="E14" s="19">
        <f>TRUNC(E8*0.03545,0)</f>
        <v>0</v>
      </c>
      <c r="F14" s="16" t="s">
        <v>392</v>
      </c>
      <c r="G14" s="16" t="s">
        <v>210</v>
      </c>
    </row>
    <row r="15" spans="1:7" ht="19.5" customHeight="1">
      <c r="A15" s="1" t="s">
        <v>18</v>
      </c>
      <c r="B15" s="30"/>
      <c r="C15" s="30"/>
      <c r="D15" s="18" t="s">
        <v>110</v>
      </c>
      <c r="E15" s="19">
        <f>TRUNC(E8*0.045,0)</f>
        <v>0</v>
      </c>
      <c r="F15" s="16" t="s">
        <v>408</v>
      </c>
      <c r="G15" s="16" t="s">
        <v>210</v>
      </c>
    </row>
    <row r="16" spans="1:7" ht="19.5" customHeight="1">
      <c r="A16" s="1" t="s">
        <v>222</v>
      </c>
      <c r="B16" s="30"/>
      <c r="C16" s="30"/>
      <c r="D16" s="18" t="s">
        <v>113</v>
      </c>
      <c r="E16" s="19">
        <f>TRUNC(E8*0.023,0)</f>
        <v>0</v>
      </c>
      <c r="F16" s="16" t="s">
        <v>404</v>
      </c>
      <c r="G16" s="16" t="s">
        <v>210</v>
      </c>
    </row>
    <row r="17" spans="1:7" ht="19.5" customHeight="1">
      <c r="A17" s="1" t="s">
        <v>204</v>
      </c>
      <c r="B17" s="30"/>
      <c r="C17" s="30"/>
      <c r="D17" s="18" t="s">
        <v>467</v>
      </c>
      <c r="E17" s="19">
        <f>TRUNC((E7+E8)*0.0293,0)</f>
        <v>0</v>
      </c>
      <c r="F17" s="16" t="s">
        <v>419</v>
      </c>
      <c r="G17" s="16" t="s">
        <v>210</v>
      </c>
    </row>
    <row r="18" spans="1:7" ht="19.5" customHeight="1">
      <c r="A18" s="1" t="s">
        <v>193</v>
      </c>
      <c r="B18" s="30"/>
      <c r="C18" s="30"/>
      <c r="D18" s="18" t="s">
        <v>27</v>
      </c>
      <c r="E18" s="19">
        <f>TRUNC(E14*0.1281,0)</f>
        <v>0</v>
      </c>
      <c r="F18" s="16" t="s">
        <v>315</v>
      </c>
      <c r="G18" s="16" t="s">
        <v>210</v>
      </c>
    </row>
    <row r="19" spans="1:7" ht="19.5" customHeight="1">
      <c r="A19" s="1" t="s">
        <v>189</v>
      </c>
      <c r="B19" s="30"/>
      <c r="C19" s="30"/>
      <c r="D19" s="18" t="s">
        <v>326</v>
      </c>
      <c r="E19" s="19">
        <f>TRUNC((E7+E10)*0.058,0)</f>
        <v>0</v>
      </c>
      <c r="F19" s="16" t="s">
        <v>417</v>
      </c>
      <c r="G19" s="16" t="s">
        <v>210</v>
      </c>
    </row>
    <row r="20" spans="1:7" ht="19.5" customHeight="1">
      <c r="A20" s="1" t="s">
        <v>198</v>
      </c>
      <c r="B20" s="30"/>
      <c r="C20" s="30"/>
      <c r="D20" s="18" t="s">
        <v>308</v>
      </c>
      <c r="E20" s="19">
        <f>TRUNC((E7+E8+E11)*0.003,0)</f>
        <v>0</v>
      </c>
      <c r="F20" s="16" t="s">
        <v>426</v>
      </c>
      <c r="G20" s="16" t="s">
        <v>210</v>
      </c>
    </row>
    <row r="21" spans="1:7" ht="19.5" customHeight="1">
      <c r="A21" s="1" t="s">
        <v>207</v>
      </c>
      <c r="B21" s="30"/>
      <c r="C21" s="30"/>
      <c r="D21" s="18" t="s">
        <v>111</v>
      </c>
      <c r="E21" s="19">
        <f>TRUNC((E7+E8+E11)*0.00081,0)</f>
        <v>0</v>
      </c>
      <c r="F21" s="16" t="s">
        <v>519</v>
      </c>
      <c r="G21" s="16" t="s">
        <v>210</v>
      </c>
    </row>
    <row r="22" spans="1:7" ht="19.5" customHeight="1">
      <c r="A22" s="1" t="s">
        <v>209</v>
      </c>
      <c r="B22" s="30"/>
      <c r="C22" s="30"/>
      <c r="D22" s="18" t="s">
        <v>428</v>
      </c>
      <c r="E22" s="19">
        <f>TRUNC((E7+E8+E11)*0.001,0)</f>
        <v>0</v>
      </c>
      <c r="F22" s="24" t="s">
        <v>637</v>
      </c>
      <c r="G22" s="16" t="s">
        <v>210</v>
      </c>
    </row>
    <row r="23" spans="1:7" ht="19.5" customHeight="1">
      <c r="A23" s="1" t="s">
        <v>433</v>
      </c>
      <c r="B23" s="30"/>
      <c r="C23" s="30"/>
      <c r="D23" s="18" t="s">
        <v>414</v>
      </c>
      <c r="E23" s="19">
        <f>TRUNC(E11+E12+E13+E14+E15+E16+E17+E18+E19+E20+E21+E22,0)</f>
        <v>0</v>
      </c>
      <c r="F23" s="16" t="s">
        <v>210</v>
      </c>
      <c r="G23" s="16" t="s">
        <v>210</v>
      </c>
    </row>
    <row r="24" spans="1:7" ht="19.5" customHeight="1">
      <c r="A24" s="1" t="s">
        <v>218</v>
      </c>
      <c r="B24" s="25" t="s">
        <v>108</v>
      </c>
      <c r="C24" s="25"/>
      <c r="D24" s="25"/>
      <c r="E24" s="19">
        <f>TRUNC(E7+E10+E23,0)</f>
        <v>0</v>
      </c>
      <c r="F24" s="16" t="s">
        <v>210</v>
      </c>
      <c r="G24" s="16" t="s">
        <v>210</v>
      </c>
    </row>
    <row r="25" spans="1:7" ht="19.5" customHeight="1">
      <c r="A25" s="1" t="s">
        <v>233</v>
      </c>
      <c r="B25" s="25" t="s">
        <v>301</v>
      </c>
      <c r="C25" s="25"/>
      <c r="D25" s="25"/>
      <c r="E25" s="19">
        <f>TRUNC(E24*0.06,0)</f>
        <v>0</v>
      </c>
      <c r="F25" s="16" t="s">
        <v>531</v>
      </c>
      <c r="G25" s="16" t="s">
        <v>210</v>
      </c>
    </row>
    <row r="26" spans="1:7" ht="19.5" customHeight="1">
      <c r="A26" s="1" t="s">
        <v>432</v>
      </c>
      <c r="B26" s="25" t="s">
        <v>636</v>
      </c>
      <c r="C26" s="25"/>
      <c r="D26" s="25"/>
      <c r="E26" s="19"/>
      <c r="F26" s="16" t="s">
        <v>512</v>
      </c>
      <c r="G26" s="16" t="s">
        <v>210</v>
      </c>
    </row>
    <row r="27" spans="1:7" ht="19.5" customHeight="1">
      <c r="A27" s="1" t="s">
        <v>17</v>
      </c>
      <c r="B27" s="25" t="s">
        <v>532</v>
      </c>
      <c r="C27" s="25"/>
      <c r="D27" s="25"/>
      <c r="E27" s="19"/>
      <c r="F27" s="16" t="s">
        <v>210</v>
      </c>
      <c r="G27" s="16" t="s">
        <v>210</v>
      </c>
    </row>
    <row r="28" spans="1:7" ht="19.5" customHeight="1">
      <c r="A28" s="1" t="s">
        <v>187</v>
      </c>
      <c r="B28" s="25" t="s">
        <v>533</v>
      </c>
      <c r="C28" s="25"/>
      <c r="D28" s="25"/>
      <c r="E28" s="19"/>
      <c r="F28" s="16" t="s">
        <v>210</v>
      </c>
      <c r="G28" s="16" t="s">
        <v>210</v>
      </c>
    </row>
    <row r="29" spans="1:7" ht="19.5" customHeight="1">
      <c r="A29" s="1" t="s">
        <v>179</v>
      </c>
      <c r="B29" s="25" t="s">
        <v>317</v>
      </c>
      <c r="C29" s="25"/>
      <c r="D29" s="25"/>
      <c r="E29" s="19"/>
      <c r="F29" s="16" t="s">
        <v>210</v>
      </c>
      <c r="G29" s="16" t="s">
        <v>210</v>
      </c>
    </row>
    <row r="30" spans="1:7" ht="19.5" customHeight="1">
      <c r="A30" s="1" t="s">
        <v>236</v>
      </c>
      <c r="B30" s="25" t="s">
        <v>312</v>
      </c>
      <c r="C30" s="25"/>
      <c r="D30" s="25"/>
      <c r="E30" s="19"/>
      <c r="F30" s="16" t="s">
        <v>118</v>
      </c>
      <c r="G30" s="16" t="s">
        <v>210</v>
      </c>
    </row>
    <row r="31" spans="1:7" ht="19.5" customHeight="1">
      <c r="A31" s="1" t="s">
        <v>356</v>
      </c>
      <c r="B31" s="25" t="s">
        <v>306</v>
      </c>
      <c r="C31" s="25"/>
      <c r="D31" s="25"/>
      <c r="E31" s="19"/>
      <c r="F31" s="16" t="s">
        <v>210</v>
      </c>
      <c r="G31" s="16" t="s">
        <v>210</v>
      </c>
    </row>
    <row r="32" spans="1:7" ht="19.5" customHeight="1">
      <c r="A32" s="1" t="s">
        <v>203</v>
      </c>
      <c r="B32" s="25" t="s">
        <v>112</v>
      </c>
      <c r="C32" s="25"/>
      <c r="D32" s="25"/>
      <c r="E32" s="19"/>
      <c r="F32" s="16" t="s">
        <v>210</v>
      </c>
      <c r="G32" s="16" t="s">
        <v>210</v>
      </c>
    </row>
    <row r="33" spans="1:7" ht="19.5" customHeight="1">
      <c r="A33" s="1" t="s">
        <v>194</v>
      </c>
      <c r="B33" s="25" t="s">
        <v>318</v>
      </c>
      <c r="C33" s="25"/>
      <c r="D33" s="25"/>
      <c r="E33" s="19"/>
      <c r="F33" s="16" t="s">
        <v>210</v>
      </c>
      <c r="G33" s="16" t="s">
        <v>210</v>
      </c>
    </row>
  </sheetData>
  <sheetProtection/>
  <mergeCells count="18">
    <mergeCell ref="B30:D30"/>
    <mergeCell ref="B31:D31"/>
    <mergeCell ref="B32:D32"/>
    <mergeCell ref="B33:D33"/>
    <mergeCell ref="B24:D24"/>
    <mergeCell ref="B25:D25"/>
    <mergeCell ref="B26:D26"/>
    <mergeCell ref="B27:D27"/>
    <mergeCell ref="B28:D28"/>
    <mergeCell ref="B29:D29"/>
    <mergeCell ref="B1:G1"/>
    <mergeCell ref="B2:E2"/>
    <mergeCell ref="F2:G2"/>
    <mergeCell ref="B3:D3"/>
    <mergeCell ref="B4:B23"/>
    <mergeCell ref="C4:C7"/>
    <mergeCell ref="C8:C10"/>
    <mergeCell ref="C11:C23"/>
  </mergeCells>
  <printOptions/>
  <pageMargins left="0.7869444489479065" right="0" top="0.39347222447395325" bottom="0.18111111223697662" header="0" footer="0"/>
  <pageSetup fitToHeight="0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Zeros="0" defaultGridColor="0" view="pageBreakPreview" zoomScaleSheetLayoutView="100" colorId="22" workbookViewId="0" topLeftCell="A1">
      <selection activeCell="E12" sqref="E12"/>
    </sheetView>
  </sheetViews>
  <sheetFormatPr defaultColWidth="9.00390625" defaultRowHeight="16.5"/>
  <cols>
    <col min="1" max="1" width="40.625" style="0" customWidth="1"/>
    <col min="2" max="2" width="20.625" style="0" customWidth="1"/>
    <col min="3" max="4" width="4.625" style="0" customWidth="1"/>
    <col min="5" max="12" width="13.625" style="0" customWidth="1"/>
    <col min="13" max="13" width="12.625" style="0" customWidth="1"/>
    <col min="14" max="16" width="2.625" style="0" hidden="1" customWidth="1"/>
    <col min="17" max="19" width="1.625" style="0" hidden="1" customWidth="1"/>
    <col min="20" max="20" width="18.625" style="0" hidden="1" customWidth="1"/>
  </cols>
  <sheetData>
    <row r="1" spans="1:13" ht="30" customHeight="1">
      <c r="A1" s="46" t="s">
        <v>488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0" customHeight="1">
      <c r="A2" s="47" t="s">
        <v>624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20" ht="30" customHeight="1">
      <c r="A3" s="44" t="s">
        <v>489</v>
      </c>
      <c r="B3" s="44" t="s">
        <v>483</v>
      </c>
      <c r="C3" s="44" t="s">
        <v>180</v>
      </c>
      <c r="D3" s="44" t="s">
        <v>238</v>
      </c>
      <c r="E3" s="44" t="s">
        <v>573</v>
      </c>
      <c r="F3" s="44"/>
      <c r="G3" s="44" t="s">
        <v>534</v>
      </c>
      <c r="H3" s="44"/>
      <c r="I3" s="44" t="s">
        <v>481</v>
      </c>
      <c r="J3" s="44"/>
      <c r="K3" s="44" t="s">
        <v>476</v>
      </c>
      <c r="L3" s="44"/>
      <c r="M3" s="44" t="s">
        <v>543</v>
      </c>
      <c r="N3" s="43" t="s">
        <v>575</v>
      </c>
      <c r="O3" s="43" t="s">
        <v>225</v>
      </c>
      <c r="P3" s="43" t="s">
        <v>563</v>
      </c>
      <c r="Q3" s="43" t="s">
        <v>565</v>
      </c>
      <c r="R3" s="43" t="s">
        <v>536</v>
      </c>
      <c r="S3" s="43" t="s">
        <v>560</v>
      </c>
      <c r="T3" s="43" t="s">
        <v>475</v>
      </c>
    </row>
    <row r="4" spans="1:20" ht="30" customHeight="1">
      <c r="A4" s="45"/>
      <c r="B4" s="45"/>
      <c r="C4" s="45"/>
      <c r="D4" s="45"/>
      <c r="E4" s="9" t="s">
        <v>559</v>
      </c>
      <c r="F4" s="9" t="s">
        <v>547</v>
      </c>
      <c r="G4" s="9" t="s">
        <v>559</v>
      </c>
      <c r="H4" s="9" t="s">
        <v>547</v>
      </c>
      <c r="I4" s="9" t="s">
        <v>559</v>
      </c>
      <c r="J4" s="9" t="s">
        <v>547</v>
      </c>
      <c r="K4" s="9" t="s">
        <v>559</v>
      </c>
      <c r="L4" s="9" t="s">
        <v>547</v>
      </c>
      <c r="M4" s="45"/>
      <c r="N4" s="43"/>
      <c r="O4" s="43"/>
      <c r="P4" s="43"/>
      <c r="Q4" s="43"/>
      <c r="R4" s="43"/>
      <c r="S4" s="43"/>
      <c r="T4" s="43"/>
    </row>
    <row r="5" spans="1:20" ht="30" customHeight="1">
      <c r="A5" s="10" t="s">
        <v>625</v>
      </c>
      <c r="B5" s="10" t="s">
        <v>210</v>
      </c>
      <c r="C5" s="10" t="s">
        <v>210</v>
      </c>
      <c r="D5" s="11">
        <v>1</v>
      </c>
      <c r="E5" s="12"/>
      <c r="F5" s="12"/>
      <c r="G5" s="12"/>
      <c r="H5" s="12"/>
      <c r="I5" s="12"/>
      <c r="J5" s="12"/>
      <c r="K5" s="12"/>
      <c r="L5" s="12"/>
      <c r="M5" s="10" t="s">
        <v>210</v>
      </c>
      <c r="N5" s="2" t="s">
        <v>230</v>
      </c>
      <c r="O5" s="2" t="s">
        <v>210</v>
      </c>
      <c r="P5" s="2" t="s">
        <v>210</v>
      </c>
      <c r="Q5" s="2" t="s">
        <v>210</v>
      </c>
      <c r="R5" s="3">
        <v>1</v>
      </c>
      <c r="S5" s="2" t="s">
        <v>210</v>
      </c>
      <c r="T5" s="6"/>
    </row>
    <row r="6" spans="1:20" ht="30" customHeight="1">
      <c r="A6" s="10" t="s">
        <v>299</v>
      </c>
      <c r="B6" s="10" t="s">
        <v>210</v>
      </c>
      <c r="C6" s="10" t="s">
        <v>210</v>
      </c>
      <c r="D6" s="11">
        <v>1</v>
      </c>
      <c r="E6" s="12"/>
      <c r="F6" s="12"/>
      <c r="G6" s="12"/>
      <c r="H6" s="12"/>
      <c r="I6" s="12"/>
      <c r="J6" s="12"/>
      <c r="K6" s="12"/>
      <c r="L6" s="12"/>
      <c r="M6" s="10" t="s">
        <v>210</v>
      </c>
      <c r="N6" s="2" t="s">
        <v>592</v>
      </c>
      <c r="O6" s="2" t="s">
        <v>210</v>
      </c>
      <c r="P6" s="2" t="s">
        <v>230</v>
      </c>
      <c r="Q6" s="2" t="s">
        <v>210</v>
      </c>
      <c r="R6" s="3">
        <v>2</v>
      </c>
      <c r="S6" s="2" t="s">
        <v>210</v>
      </c>
      <c r="T6" s="6"/>
    </row>
    <row r="7" spans="1:20" ht="30" customHeight="1">
      <c r="A7" s="10" t="s">
        <v>321</v>
      </c>
      <c r="B7" s="10" t="s">
        <v>210</v>
      </c>
      <c r="C7" s="10" t="s">
        <v>210</v>
      </c>
      <c r="D7" s="11">
        <v>1</v>
      </c>
      <c r="E7" s="12"/>
      <c r="F7" s="12"/>
      <c r="G7" s="12"/>
      <c r="H7" s="12"/>
      <c r="I7" s="12"/>
      <c r="J7" s="12"/>
      <c r="K7" s="12"/>
      <c r="L7" s="12"/>
      <c r="M7" s="10" t="s">
        <v>210</v>
      </c>
      <c r="N7" s="2" t="s">
        <v>572</v>
      </c>
      <c r="O7" s="2" t="s">
        <v>210</v>
      </c>
      <c r="P7" s="2" t="s">
        <v>592</v>
      </c>
      <c r="Q7" s="2" t="s">
        <v>210</v>
      </c>
      <c r="R7" s="3">
        <v>3</v>
      </c>
      <c r="S7" s="2" t="s">
        <v>210</v>
      </c>
      <c r="T7" s="6"/>
    </row>
    <row r="8" spans="1:20" ht="30" customHeight="1">
      <c r="A8" s="10" t="s">
        <v>394</v>
      </c>
      <c r="B8" s="10" t="s">
        <v>210</v>
      </c>
      <c r="C8" s="10" t="s">
        <v>210</v>
      </c>
      <c r="D8" s="11">
        <v>1</v>
      </c>
      <c r="E8" s="12"/>
      <c r="F8" s="12"/>
      <c r="G8" s="12"/>
      <c r="H8" s="12"/>
      <c r="I8" s="12"/>
      <c r="J8" s="12"/>
      <c r="K8" s="12"/>
      <c r="L8" s="12"/>
      <c r="M8" s="10" t="s">
        <v>210</v>
      </c>
      <c r="N8" s="2" t="s">
        <v>550</v>
      </c>
      <c r="O8" s="2" t="s">
        <v>210</v>
      </c>
      <c r="P8" s="2" t="s">
        <v>592</v>
      </c>
      <c r="Q8" s="2" t="s">
        <v>210</v>
      </c>
      <c r="R8" s="3">
        <v>3</v>
      </c>
      <c r="S8" s="2" t="s">
        <v>210</v>
      </c>
      <c r="T8" s="6"/>
    </row>
    <row r="9" spans="1:20" ht="30" customHeight="1">
      <c r="A9" s="10" t="s">
        <v>422</v>
      </c>
      <c r="B9" s="10" t="s">
        <v>210</v>
      </c>
      <c r="C9" s="10" t="s">
        <v>210</v>
      </c>
      <c r="D9" s="11">
        <v>1</v>
      </c>
      <c r="E9" s="12"/>
      <c r="F9" s="12"/>
      <c r="G9" s="12"/>
      <c r="H9" s="12"/>
      <c r="I9" s="12"/>
      <c r="J9" s="12"/>
      <c r="K9" s="12"/>
      <c r="L9" s="12"/>
      <c r="M9" s="10" t="s">
        <v>210</v>
      </c>
      <c r="N9" s="2" t="s">
        <v>596</v>
      </c>
      <c r="O9" s="2" t="s">
        <v>210</v>
      </c>
      <c r="P9" s="2" t="s">
        <v>592</v>
      </c>
      <c r="Q9" s="2" t="s">
        <v>210</v>
      </c>
      <c r="R9" s="3">
        <v>3</v>
      </c>
      <c r="S9" s="2" t="s">
        <v>210</v>
      </c>
      <c r="T9" s="6"/>
    </row>
    <row r="10" spans="1:20" ht="30" customHeight="1">
      <c r="A10" s="10" t="s">
        <v>638</v>
      </c>
      <c r="B10" s="10" t="s">
        <v>210</v>
      </c>
      <c r="C10" s="10" t="s">
        <v>210</v>
      </c>
      <c r="D10" s="11">
        <v>1</v>
      </c>
      <c r="E10" s="12"/>
      <c r="F10" s="12"/>
      <c r="G10" s="12"/>
      <c r="H10" s="12"/>
      <c r="I10" s="12"/>
      <c r="J10" s="12"/>
      <c r="K10" s="12"/>
      <c r="L10" s="12"/>
      <c r="M10" s="10" t="s">
        <v>210</v>
      </c>
      <c r="N10" s="2" t="s">
        <v>569</v>
      </c>
      <c r="O10" s="2" t="s">
        <v>210</v>
      </c>
      <c r="P10" s="2" t="s">
        <v>592</v>
      </c>
      <c r="Q10" s="2" t="s">
        <v>210</v>
      </c>
      <c r="R10" s="3">
        <v>3</v>
      </c>
      <c r="S10" s="2" t="s">
        <v>210</v>
      </c>
      <c r="T10" s="6"/>
    </row>
    <row r="11" spans="1:20" ht="30" customHeight="1">
      <c r="A11" s="10" t="s">
        <v>311</v>
      </c>
      <c r="B11" s="10" t="s">
        <v>210</v>
      </c>
      <c r="C11" s="10" t="s">
        <v>210</v>
      </c>
      <c r="D11" s="11">
        <v>1</v>
      </c>
      <c r="E11" s="12"/>
      <c r="F11" s="12"/>
      <c r="G11" s="12"/>
      <c r="H11" s="12"/>
      <c r="I11" s="12"/>
      <c r="J11" s="12"/>
      <c r="K11" s="12"/>
      <c r="L11" s="12"/>
      <c r="M11" s="10" t="s">
        <v>210</v>
      </c>
      <c r="N11" s="2" t="s">
        <v>554</v>
      </c>
      <c r="O11" s="2" t="s">
        <v>210</v>
      </c>
      <c r="P11" s="2" t="s">
        <v>592</v>
      </c>
      <c r="Q11" s="2" t="s">
        <v>210</v>
      </c>
      <c r="R11" s="3">
        <v>3</v>
      </c>
      <c r="S11" s="2" t="s">
        <v>210</v>
      </c>
      <c r="T11" s="6"/>
    </row>
    <row r="12" spans="1:20" ht="30" customHeight="1">
      <c r="A12" s="10" t="s">
        <v>41</v>
      </c>
      <c r="B12" s="10" t="s">
        <v>210</v>
      </c>
      <c r="C12" s="10" t="s">
        <v>210</v>
      </c>
      <c r="D12" s="11">
        <v>1</v>
      </c>
      <c r="E12" s="12"/>
      <c r="F12" s="12"/>
      <c r="G12" s="12"/>
      <c r="H12" s="12"/>
      <c r="I12" s="12"/>
      <c r="J12" s="12"/>
      <c r="K12" s="12"/>
      <c r="L12" s="12"/>
      <c r="M12" s="10" t="s">
        <v>210</v>
      </c>
      <c r="N12" s="2" t="s">
        <v>487</v>
      </c>
      <c r="O12" s="2" t="s">
        <v>210</v>
      </c>
      <c r="P12" s="2" t="s">
        <v>554</v>
      </c>
      <c r="Q12" s="2" t="s">
        <v>210</v>
      </c>
      <c r="R12" s="3">
        <v>4</v>
      </c>
      <c r="S12" s="2" t="s">
        <v>210</v>
      </c>
      <c r="T12" s="6"/>
    </row>
    <row r="13" spans="1:20" ht="30" customHeight="1">
      <c r="A13" s="10" t="s">
        <v>521</v>
      </c>
      <c r="B13" s="10" t="s">
        <v>210</v>
      </c>
      <c r="C13" s="10" t="s">
        <v>210</v>
      </c>
      <c r="D13" s="11">
        <v>1</v>
      </c>
      <c r="E13" s="12"/>
      <c r="F13" s="12"/>
      <c r="G13" s="12"/>
      <c r="H13" s="12"/>
      <c r="I13" s="12"/>
      <c r="J13" s="12"/>
      <c r="K13" s="12"/>
      <c r="L13" s="12"/>
      <c r="M13" s="10" t="s">
        <v>210</v>
      </c>
      <c r="N13" s="2" t="s">
        <v>478</v>
      </c>
      <c r="O13" s="2" t="s">
        <v>210</v>
      </c>
      <c r="P13" s="2" t="s">
        <v>554</v>
      </c>
      <c r="Q13" s="2" t="s">
        <v>210</v>
      </c>
      <c r="R13" s="3">
        <v>4</v>
      </c>
      <c r="S13" s="2" t="s">
        <v>210</v>
      </c>
      <c r="T13" s="6"/>
    </row>
    <row r="14" spans="1:20" ht="30" customHeight="1">
      <c r="A14" s="10" t="s">
        <v>527</v>
      </c>
      <c r="B14" s="10" t="s">
        <v>210</v>
      </c>
      <c r="C14" s="10" t="s">
        <v>210</v>
      </c>
      <c r="D14" s="11">
        <v>1</v>
      </c>
      <c r="E14" s="12"/>
      <c r="F14" s="12"/>
      <c r="G14" s="12"/>
      <c r="H14" s="12"/>
      <c r="I14" s="12"/>
      <c r="J14" s="12"/>
      <c r="K14" s="12"/>
      <c r="L14" s="12"/>
      <c r="M14" s="10" t="s">
        <v>210</v>
      </c>
      <c r="N14" s="2" t="s">
        <v>492</v>
      </c>
      <c r="O14" s="2" t="s">
        <v>210</v>
      </c>
      <c r="P14" s="2" t="s">
        <v>554</v>
      </c>
      <c r="Q14" s="2" t="s">
        <v>210</v>
      </c>
      <c r="R14" s="3">
        <v>4</v>
      </c>
      <c r="S14" s="2" t="s">
        <v>210</v>
      </c>
      <c r="T14" s="6"/>
    </row>
    <row r="15" spans="1:20" ht="30" customHeight="1">
      <c r="A15" s="10" t="s">
        <v>37</v>
      </c>
      <c r="B15" s="10" t="s">
        <v>210</v>
      </c>
      <c r="C15" s="10" t="s">
        <v>210</v>
      </c>
      <c r="D15" s="11">
        <v>1</v>
      </c>
      <c r="E15" s="12"/>
      <c r="F15" s="12"/>
      <c r="G15" s="12"/>
      <c r="H15" s="12"/>
      <c r="I15" s="12"/>
      <c r="J15" s="12"/>
      <c r="K15" s="12"/>
      <c r="L15" s="12"/>
      <c r="M15" s="10" t="s">
        <v>210</v>
      </c>
      <c r="N15" s="2" t="s">
        <v>486</v>
      </c>
      <c r="O15" s="2" t="s">
        <v>210</v>
      </c>
      <c r="P15" s="2" t="s">
        <v>554</v>
      </c>
      <c r="Q15" s="2" t="s">
        <v>210</v>
      </c>
      <c r="R15" s="3">
        <v>4</v>
      </c>
      <c r="S15" s="2" t="s">
        <v>210</v>
      </c>
      <c r="T15" s="6"/>
    </row>
    <row r="16" spans="1:20" ht="30" customHeight="1">
      <c r="A16" s="10" t="s">
        <v>410</v>
      </c>
      <c r="B16" s="10" t="s">
        <v>210</v>
      </c>
      <c r="C16" s="10" t="s">
        <v>210</v>
      </c>
      <c r="D16" s="11">
        <v>1</v>
      </c>
      <c r="E16" s="12"/>
      <c r="F16" s="12"/>
      <c r="G16" s="12"/>
      <c r="H16" s="12"/>
      <c r="I16" s="12"/>
      <c r="J16" s="12"/>
      <c r="K16" s="12"/>
      <c r="L16" s="12"/>
      <c r="M16" s="10" t="s">
        <v>210</v>
      </c>
      <c r="N16" s="2" t="s">
        <v>505</v>
      </c>
      <c r="O16" s="2" t="s">
        <v>210</v>
      </c>
      <c r="P16" s="2" t="s">
        <v>554</v>
      </c>
      <c r="Q16" s="2" t="s">
        <v>210</v>
      </c>
      <c r="R16" s="3">
        <v>4</v>
      </c>
      <c r="S16" s="2" t="s">
        <v>210</v>
      </c>
      <c r="T16" s="6"/>
    </row>
    <row r="17" spans="1:20" ht="30" customHeight="1">
      <c r="A17" s="10" t="s">
        <v>423</v>
      </c>
      <c r="B17" s="10" t="s">
        <v>210</v>
      </c>
      <c r="C17" s="10" t="s">
        <v>210</v>
      </c>
      <c r="D17" s="11">
        <v>1</v>
      </c>
      <c r="E17" s="12"/>
      <c r="F17" s="12"/>
      <c r="G17" s="12"/>
      <c r="H17" s="12"/>
      <c r="I17" s="12"/>
      <c r="J17" s="12"/>
      <c r="K17" s="12"/>
      <c r="L17" s="12"/>
      <c r="M17" s="10" t="s">
        <v>210</v>
      </c>
      <c r="N17" s="2" t="s">
        <v>500</v>
      </c>
      <c r="O17" s="2" t="s">
        <v>210</v>
      </c>
      <c r="P17" s="2" t="s">
        <v>554</v>
      </c>
      <c r="Q17" s="2" t="s">
        <v>210</v>
      </c>
      <c r="R17" s="3">
        <v>4</v>
      </c>
      <c r="S17" s="2" t="s">
        <v>210</v>
      </c>
      <c r="T17" s="6"/>
    </row>
    <row r="18" spans="1:20" ht="30" customHeight="1">
      <c r="A18" s="10" t="s">
        <v>409</v>
      </c>
      <c r="B18" s="10" t="s">
        <v>210</v>
      </c>
      <c r="C18" s="10" t="s">
        <v>210</v>
      </c>
      <c r="D18" s="11">
        <v>1</v>
      </c>
      <c r="E18" s="12"/>
      <c r="F18" s="12"/>
      <c r="G18" s="12"/>
      <c r="H18" s="12"/>
      <c r="I18" s="12"/>
      <c r="J18" s="12"/>
      <c r="K18" s="12"/>
      <c r="L18" s="12"/>
      <c r="M18" s="10" t="s">
        <v>210</v>
      </c>
      <c r="N18" s="2" t="s">
        <v>507</v>
      </c>
      <c r="O18" s="2" t="s">
        <v>210</v>
      </c>
      <c r="P18" s="2" t="s">
        <v>554</v>
      </c>
      <c r="Q18" s="2" t="s">
        <v>210</v>
      </c>
      <c r="R18" s="3">
        <v>4</v>
      </c>
      <c r="S18" s="2" t="s">
        <v>210</v>
      </c>
      <c r="T18" s="6"/>
    </row>
    <row r="19" spans="1:20" ht="30" customHeight="1">
      <c r="A19" s="10" t="s">
        <v>11</v>
      </c>
      <c r="B19" s="10" t="s">
        <v>210</v>
      </c>
      <c r="C19" s="10" t="s">
        <v>210</v>
      </c>
      <c r="D19" s="11">
        <v>1</v>
      </c>
      <c r="E19" s="12"/>
      <c r="F19" s="12"/>
      <c r="G19" s="12"/>
      <c r="H19" s="12"/>
      <c r="I19" s="12"/>
      <c r="J19" s="12"/>
      <c r="K19" s="12"/>
      <c r="L19" s="12"/>
      <c r="M19" s="10" t="s">
        <v>210</v>
      </c>
      <c r="N19" s="2" t="s">
        <v>502</v>
      </c>
      <c r="O19" s="2" t="s">
        <v>210</v>
      </c>
      <c r="P19" s="2" t="s">
        <v>554</v>
      </c>
      <c r="Q19" s="2" t="s">
        <v>210</v>
      </c>
      <c r="R19" s="3">
        <v>4</v>
      </c>
      <c r="S19" s="2" t="s">
        <v>210</v>
      </c>
      <c r="T19" s="6"/>
    </row>
    <row r="20" spans="1:20" ht="30" customHeight="1">
      <c r="A20" s="10" t="s">
        <v>411</v>
      </c>
      <c r="B20" s="10" t="s">
        <v>497</v>
      </c>
      <c r="C20" s="10" t="s">
        <v>210</v>
      </c>
      <c r="D20" s="11">
        <v>1</v>
      </c>
      <c r="E20" s="12"/>
      <c r="F20" s="12"/>
      <c r="G20" s="12"/>
      <c r="H20" s="12"/>
      <c r="I20" s="12"/>
      <c r="J20" s="12"/>
      <c r="K20" s="12"/>
      <c r="L20" s="12"/>
      <c r="M20" s="10" t="s">
        <v>210</v>
      </c>
      <c r="N20" s="2" t="s">
        <v>510</v>
      </c>
      <c r="O20" s="2" t="s">
        <v>210</v>
      </c>
      <c r="P20" s="2" t="s">
        <v>554</v>
      </c>
      <c r="Q20" s="2" t="s">
        <v>210</v>
      </c>
      <c r="R20" s="3">
        <v>4</v>
      </c>
      <c r="S20" s="2" t="s">
        <v>210</v>
      </c>
      <c r="T20" s="6"/>
    </row>
    <row r="21" spans="1:20" ht="30" customHeight="1">
      <c r="A21" s="10" t="s">
        <v>498</v>
      </c>
      <c r="B21" s="10" t="s">
        <v>210</v>
      </c>
      <c r="C21" s="10" t="s">
        <v>210</v>
      </c>
      <c r="D21" s="11">
        <v>1</v>
      </c>
      <c r="E21" s="12"/>
      <c r="F21" s="12"/>
      <c r="G21" s="12"/>
      <c r="H21" s="12"/>
      <c r="I21" s="12"/>
      <c r="J21" s="12"/>
      <c r="K21" s="12"/>
      <c r="L21" s="12"/>
      <c r="M21" s="10" t="s">
        <v>210</v>
      </c>
      <c r="N21" s="2" t="s">
        <v>617</v>
      </c>
      <c r="O21" s="2" t="s">
        <v>210</v>
      </c>
      <c r="P21" s="2" t="s">
        <v>210</v>
      </c>
      <c r="Q21" s="2" t="s">
        <v>229</v>
      </c>
      <c r="R21" s="3">
        <v>2</v>
      </c>
      <c r="S21" s="2" t="s">
        <v>210</v>
      </c>
      <c r="T21" s="6">
        <f>L21*1</f>
        <v>0</v>
      </c>
    </row>
    <row r="22" spans="1:20" ht="30" customHeight="1">
      <c r="A22" s="10" t="s">
        <v>399</v>
      </c>
      <c r="B22" s="10" t="s">
        <v>210</v>
      </c>
      <c r="C22" s="10" t="s">
        <v>210</v>
      </c>
      <c r="D22" s="11">
        <v>1</v>
      </c>
      <c r="E22" s="12"/>
      <c r="F22" s="12"/>
      <c r="G22" s="12"/>
      <c r="H22" s="12"/>
      <c r="I22" s="12"/>
      <c r="J22" s="12"/>
      <c r="K22" s="12"/>
      <c r="L22" s="12"/>
      <c r="M22" s="10" t="s">
        <v>210</v>
      </c>
      <c r="N22" s="2" t="s">
        <v>618</v>
      </c>
      <c r="O22" s="2" t="s">
        <v>210</v>
      </c>
      <c r="P22" s="2" t="s">
        <v>617</v>
      </c>
      <c r="Q22" s="2" t="s">
        <v>210</v>
      </c>
      <c r="R22" s="3">
        <v>3</v>
      </c>
      <c r="S22" s="2" t="s">
        <v>210</v>
      </c>
      <c r="T22" s="6"/>
    </row>
    <row r="23" spans="1:20" ht="30" customHeight="1">
      <c r="A23" s="10" t="s">
        <v>401</v>
      </c>
      <c r="B23" s="10" t="s">
        <v>210</v>
      </c>
      <c r="C23" s="10" t="s">
        <v>210</v>
      </c>
      <c r="D23" s="11">
        <v>1</v>
      </c>
      <c r="E23" s="12"/>
      <c r="F23" s="12"/>
      <c r="G23" s="12"/>
      <c r="H23" s="12"/>
      <c r="I23" s="12"/>
      <c r="J23" s="12"/>
      <c r="K23" s="12"/>
      <c r="L23" s="12"/>
      <c r="M23" s="10" t="s">
        <v>210</v>
      </c>
      <c r="N23" s="2" t="s">
        <v>594</v>
      </c>
      <c r="O23" s="2" t="s">
        <v>210</v>
      </c>
      <c r="P23" s="2" t="s">
        <v>617</v>
      </c>
      <c r="Q23" s="2" t="s">
        <v>210</v>
      </c>
      <c r="R23" s="3">
        <v>3</v>
      </c>
      <c r="S23" s="2" t="s">
        <v>210</v>
      </c>
      <c r="T23" s="6"/>
    </row>
    <row r="24" spans="1:20" ht="30" customHeight="1">
      <c r="A24" s="10" t="s">
        <v>469</v>
      </c>
      <c r="B24" s="10" t="s">
        <v>429</v>
      </c>
      <c r="C24" s="10" t="s">
        <v>210</v>
      </c>
      <c r="D24" s="11">
        <v>1</v>
      </c>
      <c r="E24" s="12"/>
      <c r="F24" s="12"/>
      <c r="G24" s="12"/>
      <c r="H24" s="12"/>
      <c r="I24" s="12"/>
      <c r="J24" s="12"/>
      <c r="K24" s="12"/>
      <c r="L24" s="12"/>
      <c r="M24" s="10" t="s">
        <v>210</v>
      </c>
      <c r="N24" s="2" t="s">
        <v>608</v>
      </c>
      <c r="O24" s="2" t="s">
        <v>210</v>
      </c>
      <c r="P24" s="2" t="s">
        <v>210</v>
      </c>
      <c r="Q24" s="2" t="s">
        <v>434</v>
      </c>
      <c r="R24" s="3">
        <v>2</v>
      </c>
      <c r="S24" s="2" t="s">
        <v>210</v>
      </c>
      <c r="T24" s="6">
        <f>L24*1</f>
        <v>0</v>
      </c>
    </row>
    <row r="25" spans="1:20" ht="30" customHeight="1">
      <c r="A25" s="10" t="s">
        <v>300</v>
      </c>
      <c r="B25" s="10" t="s">
        <v>210</v>
      </c>
      <c r="C25" s="10" t="s">
        <v>210</v>
      </c>
      <c r="D25" s="11">
        <v>1</v>
      </c>
      <c r="E25" s="12"/>
      <c r="F25" s="12"/>
      <c r="G25" s="12"/>
      <c r="H25" s="12"/>
      <c r="I25" s="12"/>
      <c r="J25" s="12"/>
      <c r="K25" s="12"/>
      <c r="L25" s="12"/>
      <c r="M25" s="10" t="s">
        <v>210</v>
      </c>
      <c r="N25" s="2" t="s">
        <v>611</v>
      </c>
      <c r="O25" s="2" t="s">
        <v>210</v>
      </c>
      <c r="P25" s="2" t="s">
        <v>210</v>
      </c>
      <c r="Q25" s="2" t="s">
        <v>219</v>
      </c>
      <c r="R25" s="3">
        <v>2</v>
      </c>
      <c r="S25" s="2" t="s">
        <v>210</v>
      </c>
      <c r="T25" s="6">
        <f>L25*1</f>
        <v>0</v>
      </c>
    </row>
    <row r="26" spans="1:20" ht="30" customHeight="1">
      <c r="A26" s="10" t="s">
        <v>400</v>
      </c>
      <c r="B26" s="10" t="s">
        <v>210</v>
      </c>
      <c r="C26" s="10" t="s">
        <v>210</v>
      </c>
      <c r="D26" s="11">
        <v>1</v>
      </c>
      <c r="E26" s="12"/>
      <c r="F26" s="12"/>
      <c r="G26" s="12"/>
      <c r="H26" s="12"/>
      <c r="I26" s="12"/>
      <c r="J26" s="12"/>
      <c r="K26" s="12"/>
      <c r="L26" s="12"/>
      <c r="M26" s="10" t="s">
        <v>210</v>
      </c>
      <c r="N26" s="2" t="s">
        <v>612</v>
      </c>
      <c r="O26" s="2" t="s">
        <v>210</v>
      </c>
      <c r="P26" s="2" t="s">
        <v>611</v>
      </c>
      <c r="Q26" s="2" t="s">
        <v>210</v>
      </c>
      <c r="R26" s="3">
        <v>3</v>
      </c>
      <c r="S26" s="2" t="s">
        <v>210</v>
      </c>
      <c r="T26" s="6"/>
    </row>
    <row r="27" spans="1:20" ht="30" customHeight="1">
      <c r="A27" s="10" t="s">
        <v>418</v>
      </c>
      <c r="B27" s="11"/>
      <c r="C27" s="11"/>
      <c r="D27" s="11"/>
      <c r="E27" s="11"/>
      <c r="F27" s="12"/>
      <c r="G27" s="11"/>
      <c r="H27" s="12"/>
      <c r="I27" s="11"/>
      <c r="J27" s="12"/>
      <c r="K27" s="11"/>
      <c r="L27" s="12"/>
      <c r="M27" s="11"/>
      <c r="T27" s="5"/>
    </row>
  </sheetData>
  <sheetProtection/>
  <mergeCells count="18">
    <mergeCell ref="S3:S4"/>
    <mergeCell ref="T3:T4"/>
    <mergeCell ref="M3:M4"/>
    <mergeCell ref="N3:N4"/>
    <mergeCell ref="O3:O4"/>
    <mergeCell ref="P3:P4"/>
    <mergeCell ref="Q3:Q4"/>
    <mergeCell ref="R3:R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rintOptions/>
  <pageMargins left="0.7869444489479065" right="0" top="0.39347222447395325" bottom="0.2115277796983719" header="0" footer="0"/>
  <pageSetup fitToHeight="0" fitToWidth="1"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59"/>
  <sheetViews>
    <sheetView showZeros="0" tabSelected="1" defaultGridColor="0" view="pageBreakPreview" zoomScaleSheetLayoutView="100" colorId="22" workbookViewId="0" topLeftCell="A1">
      <selection activeCell="I8" sqref="I8"/>
    </sheetView>
  </sheetViews>
  <sheetFormatPr defaultColWidth="9.00390625" defaultRowHeight="16.5"/>
  <cols>
    <col min="1" max="2" width="30.625" style="0" customWidth="1"/>
    <col min="3" max="3" width="4.625" style="0" customWidth="1"/>
    <col min="4" max="4" width="8.625" style="0" customWidth="1"/>
    <col min="5" max="12" width="13.625" style="0" customWidth="1"/>
    <col min="13" max="13" width="12.625" style="0" customWidth="1"/>
    <col min="14" max="43" width="2.625" style="0" hidden="1" customWidth="1"/>
    <col min="44" max="44" width="10.625" style="0" hidden="1" customWidth="1"/>
    <col min="45" max="46" width="1.625" style="0" hidden="1" customWidth="1"/>
    <col min="47" max="47" width="24.625" style="0" hidden="1" customWidth="1"/>
    <col min="48" max="48" width="10.625" style="0" hidden="1" customWidth="1"/>
  </cols>
  <sheetData>
    <row r="1" spans="1:13" ht="30" customHeight="1">
      <c r="A1" s="47" t="s">
        <v>624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48" ht="30" customHeight="1">
      <c r="A2" s="44" t="s">
        <v>489</v>
      </c>
      <c r="B2" s="44" t="s">
        <v>483</v>
      </c>
      <c r="C2" s="44" t="s">
        <v>180</v>
      </c>
      <c r="D2" s="44" t="s">
        <v>238</v>
      </c>
      <c r="E2" s="44" t="s">
        <v>573</v>
      </c>
      <c r="F2" s="44"/>
      <c r="G2" s="44" t="s">
        <v>534</v>
      </c>
      <c r="H2" s="44"/>
      <c r="I2" s="44" t="s">
        <v>481</v>
      </c>
      <c r="J2" s="44"/>
      <c r="K2" s="44" t="s">
        <v>476</v>
      </c>
      <c r="L2" s="44"/>
      <c r="M2" s="44" t="s">
        <v>543</v>
      </c>
      <c r="N2" s="43" t="s">
        <v>580</v>
      </c>
      <c r="O2" s="43" t="s">
        <v>225</v>
      </c>
      <c r="P2" s="43" t="s">
        <v>188</v>
      </c>
      <c r="Q2" s="43" t="s">
        <v>575</v>
      </c>
      <c r="R2" s="43" t="s">
        <v>20</v>
      </c>
      <c r="S2" s="43" t="s">
        <v>182</v>
      </c>
      <c r="T2" s="43" t="s">
        <v>235</v>
      </c>
      <c r="U2" s="43" t="s">
        <v>604</v>
      </c>
      <c r="V2" s="43" t="s">
        <v>556</v>
      </c>
      <c r="W2" s="43" t="s">
        <v>355</v>
      </c>
      <c r="X2" s="43" t="s">
        <v>605</v>
      </c>
      <c r="Y2" s="43" t="s">
        <v>535</v>
      </c>
      <c r="Z2" s="43" t="s">
        <v>546</v>
      </c>
      <c r="AA2" s="43" t="s">
        <v>552</v>
      </c>
      <c r="AB2" s="43" t="s">
        <v>571</v>
      </c>
      <c r="AC2" s="43" t="s">
        <v>539</v>
      </c>
      <c r="AD2" s="43" t="s">
        <v>574</v>
      </c>
      <c r="AE2" s="43" t="s">
        <v>606</v>
      </c>
      <c r="AF2" s="43" t="s">
        <v>538</v>
      </c>
      <c r="AG2" s="43" t="s">
        <v>557</v>
      </c>
      <c r="AH2" s="43" t="s">
        <v>555</v>
      </c>
      <c r="AI2" s="43" t="s">
        <v>558</v>
      </c>
      <c r="AJ2" s="43" t="s">
        <v>562</v>
      </c>
      <c r="AK2" s="43" t="s">
        <v>544</v>
      </c>
      <c r="AL2" s="43" t="s">
        <v>540</v>
      </c>
      <c r="AM2" s="43" t="s">
        <v>548</v>
      </c>
      <c r="AN2" s="43" t="s">
        <v>570</v>
      </c>
      <c r="AO2" s="43" t="s">
        <v>568</v>
      </c>
      <c r="AP2" s="43" t="s">
        <v>545</v>
      </c>
      <c r="AQ2" s="43" t="s">
        <v>537</v>
      </c>
      <c r="AR2" s="43" t="s">
        <v>619</v>
      </c>
      <c r="AS2" s="43" t="s">
        <v>565</v>
      </c>
      <c r="AT2" s="43" t="s">
        <v>536</v>
      </c>
      <c r="AU2" s="43" t="s">
        <v>603</v>
      </c>
      <c r="AV2" s="43" t="s">
        <v>578</v>
      </c>
    </row>
    <row r="3" spans="1:48" ht="30" customHeight="1">
      <c r="A3" s="44"/>
      <c r="B3" s="44"/>
      <c r="C3" s="44"/>
      <c r="D3" s="44"/>
      <c r="E3" s="4" t="s">
        <v>559</v>
      </c>
      <c r="F3" s="4" t="s">
        <v>547</v>
      </c>
      <c r="G3" s="4" t="s">
        <v>559</v>
      </c>
      <c r="H3" s="4" t="s">
        <v>547</v>
      </c>
      <c r="I3" s="4" t="s">
        <v>559</v>
      </c>
      <c r="J3" s="4" t="s">
        <v>547</v>
      </c>
      <c r="K3" s="4" t="s">
        <v>559</v>
      </c>
      <c r="L3" s="4" t="s">
        <v>547</v>
      </c>
      <c r="M3" s="44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</row>
    <row r="4" spans="1:48" ht="30" customHeight="1">
      <c r="A4" s="10" t="s">
        <v>321</v>
      </c>
      <c r="B4" s="10" t="s">
        <v>210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"/>
      <c r="O4" s="3"/>
      <c r="P4" s="3"/>
      <c r="Q4" s="2" t="s">
        <v>572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>
      <c r="A5" s="10" t="s">
        <v>583</v>
      </c>
      <c r="B5" s="10" t="s">
        <v>4</v>
      </c>
      <c r="C5" s="10" t="s">
        <v>21</v>
      </c>
      <c r="D5" s="11">
        <v>1</v>
      </c>
      <c r="E5" s="13"/>
      <c r="F5" s="13"/>
      <c r="G5" s="13"/>
      <c r="H5" s="13"/>
      <c r="I5" s="13"/>
      <c r="J5" s="13"/>
      <c r="K5" s="13"/>
      <c r="L5" s="13">
        <f>TRUNC(F5+H5+J5,0)</f>
        <v>0</v>
      </c>
      <c r="M5" s="10" t="s">
        <v>210</v>
      </c>
      <c r="N5" s="2" t="s">
        <v>628</v>
      </c>
      <c r="O5" s="2" t="s">
        <v>210</v>
      </c>
      <c r="P5" s="2" t="s">
        <v>210</v>
      </c>
      <c r="Q5" s="2" t="s">
        <v>572</v>
      </c>
      <c r="R5" s="2" t="s">
        <v>200</v>
      </c>
      <c r="S5" s="2" t="s">
        <v>184</v>
      </c>
      <c r="T5" s="2" t="s">
        <v>184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210</v>
      </c>
      <c r="AS5" s="2" t="s">
        <v>210</v>
      </c>
      <c r="AT5" s="3"/>
      <c r="AU5" s="2" t="s">
        <v>172</v>
      </c>
      <c r="AV5" s="3">
        <v>156</v>
      </c>
    </row>
    <row r="6" spans="1:48" ht="30" customHeight="1">
      <c r="A6" s="10" t="s">
        <v>122</v>
      </c>
      <c r="B6" s="10" t="s">
        <v>228</v>
      </c>
      <c r="C6" s="10" t="s">
        <v>21</v>
      </c>
      <c r="D6" s="11">
        <v>1</v>
      </c>
      <c r="E6" s="13"/>
      <c r="F6" s="13"/>
      <c r="G6" s="13"/>
      <c r="H6" s="13"/>
      <c r="I6" s="13"/>
      <c r="J6" s="13"/>
      <c r="K6" s="13"/>
      <c r="L6" s="13">
        <f>TRUNC(F6+H6+J6,0)</f>
        <v>0</v>
      </c>
      <c r="M6" s="10" t="s">
        <v>210</v>
      </c>
      <c r="N6" s="2" t="s">
        <v>629</v>
      </c>
      <c r="O6" s="2" t="s">
        <v>210</v>
      </c>
      <c r="P6" s="2" t="s">
        <v>210</v>
      </c>
      <c r="Q6" s="2" t="s">
        <v>572</v>
      </c>
      <c r="R6" s="2" t="s">
        <v>200</v>
      </c>
      <c r="S6" s="2" t="s">
        <v>184</v>
      </c>
      <c r="T6" s="2" t="s">
        <v>184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210</v>
      </c>
      <c r="AS6" s="2" t="s">
        <v>210</v>
      </c>
      <c r="AT6" s="3"/>
      <c r="AU6" s="2" t="s">
        <v>386</v>
      </c>
      <c r="AV6" s="3">
        <v>157</v>
      </c>
    </row>
    <row r="7" spans="1:13" ht="30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30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30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30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30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30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30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30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30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30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3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30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30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30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30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30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30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30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30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30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ht="30" customHeight="1">
      <c r="A27" s="10" t="s">
        <v>418</v>
      </c>
      <c r="B27" s="11"/>
      <c r="C27" s="11"/>
      <c r="D27" s="11"/>
      <c r="E27" s="11"/>
      <c r="F27" s="13"/>
      <c r="G27" s="11"/>
      <c r="H27" s="13"/>
      <c r="I27" s="11"/>
      <c r="J27" s="13"/>
      <c r="K27" s="11"/>
      <c r="L27" s="13">
        <f>SUM(L5:L26)</f>
        <v>0</v>
      </c>
      <c r="M27" s="11"/>
      <c r="N27" t="s">
        <v>614</v>
      </c>
    </row>
    <row r="28" spans="1:48" ht="30" customHeight="1">
      <c r="A28" s="10" t="s">
        <v>394</v>
      </c>
      <c r="B28" s="10" t="s">
        <v>210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3"/>
      <c r="O28" s="3"/>
      <c r="P28" s="3"/>
      <c r="Q28" s="2" t="s">
        <v>550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>
      <c r="A29" s="10" t="s">
        <v>484</v>
      </c>
      <c r="B29" s="10" t="s">
        <v>327</v>
      </c>
      <c r="C29" s="10" t="s">
        <v>196</v>
      </c>
      <c r="D29" s="11">
        <v>14</v>
      </c>
      <c r="E29" s="13"/>
      <c r="F29" s="13"/>
      <c r="G29" s="13"/>
      <c r="H29" s="13"/>
      <c r="I29" s="13"/>
      <c r="J29" s="13"/>
      <c r="K29" s="13"/>
      <c r="L29" s="13">
        <f aca="true" t="shared" si="0" ref="L29:L39">TRUNC(F29+H29+J29,0)</f>
        <v>0</v>
      </c>
      <c r="M29" s="10" t="s">
        <v>210</v>
      </c>
      <c r="N29" s="2" t="s">
        <v>349</v>
      </c>
      <c r="O29" s="2" t="s">
        <v>210</v>
      </c>
      <c r="P29" s="2" t="s">
        <v>210</v>
      </c>
      <c r="Q29" s="2" t="s">
        <v>550</v>
      </c>
      <c r="R29" s="2" t="s">
        <v>184</v>
      </c>
      <c r="S29" s="2" t="s">
        <v>184</v>
      </c>
      <c r="T29" s="2" t="s">
        <v>200</v>
      </c>
      <c r="U29" s="3"/>
      <c r="V29" s="3"/>
      <c r="W29" s="3"/>
      <c r="X29" s="3">
        <v>1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 t="s">
        <v>210</v>
      </c>
      <c r="AS29" s="2" t="s">
        <v>210</v>
      </c>
      <c r="AT29" s="3"/>
      <c r="AU29" s="2" t="s">
        <v>285</v>
      </c>
      <c r="AV29" s="3">
        <v>10</v>
      </c>
    </row>
    <row r="30" spans="1:48" ht="30" customHeight="1">
      <c r="A30" s="10" t="s">
        <v>226</v>
      </c>
      <c r="B30" s="10" t="s">
        <v>509</v>
      </c>
      <c r="C30" s="10" t="s">
        <v>223</v>
      </c>
      <c r="D30" s="11">
        <v>1</v>
      </c>
      <c r="E30" s="13"/>
      <c r="F30" s="13"/>
      <c r="G30" s="13"/>
      <c r="H30" s="13"/>
      <c r="I30" s="13"/>
      <c r="J30" s="13"/>
      <c r="K30" s="13"/>
      <c r="L30" s="13">
        <f t="shared" si="0"/>
        <v>0</v>
      </c>
      <c r="M30" s="10" t="s">
        <v>210</v>
      </c>
      <c r="N30" s="2" t="s">
        <v>632</v>
      </c>
      <c r="O30" s="2" t="s">
        <v>210</v>
      </c>
      <c r="P30" s="2" t="s">
        <v>210</v>
      </c>
      <c r="Q30" s="2" t="s">
        <v>550</v>
      </c>
      <c r="R30" s="2" t="s">
        <v>184</v>
      </c>
      <c r="S30" s="2" t="s">
        <v>184</v>
      </c>
      <c r="T30" s="2" t="s">
        <v>184</v>
      </c>
      <c r="U30" s="3">
        <v>0</v>
      </c>
      <c r="V30" s="3">
        <v>0</v>
      </c>
      <c r="W30" s="3">
        <v>0.03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 t="s">
        <v>210</v>
      </c>
      <c r="AS30" s="2" t="s">
        <v>210</v>
      </c>
      <c r="AT30" s="3"/>
      <c r="AU30" s="2" t="s">
        <v>341</v>
      </c>
      <c r="AV30" s="3">
        <v>224</v>
      </c>
    </row>
    <row r="31" spans="1:48" ht="30" customHeight="1">
      <c r="A31" s="10" t="s">
        <v>322</v>
      </c>
      <c r="B31" s="10" t="s">
        <v>28</v>
      </c>
      <c r="C31" s="10" t="s">
        <v>237</v>
      </c>
      <c r="D31" s="11">
        <v>2</v>
      </c>
      <c r="E31" s="13"/>
      <c r="F31" s="13"/>
      <c r="G31" s="13"/>
      <c r="H31" s="13"/>
      <c r="I31" s="13"/>
      <c r="J31" s="13"/>
      <c r="K31" s="13"/>
      <c r="L31" s="13">
        <f t="shared" si="0"/>
        <v>0</v>
      </c>
      <c r="M31" s="10" t="s">
        <v>210</v>
      </c>
      <c r="N31" s="2" t="s">
        <v>377</v>
      </c>
      <c r="O31" s="2" t="s">
        <v>210</v>
      </c>
      <c r="P31" s="2" t="s">
        <v>210</v>
      </c>
      <c r="Q31" s="2" t="s">
        <v>550</v>
      </c>
      <c r="R31" s="2" t="s">
        <v>184</v>
      </c>
      <c r="S31" s="2" t="s">
        <v>184</v>
      </c>
      <c r="T31" s="2" t="s">
        <v>200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 t="s">
        <v>210</v>
      </c>
      <c r="AS31" s="2" t="s">
        <v>210</v>
      </c>
      <c r="AT31" s="3"/>
      <c r="AU31" s="2" t="s">
        <v>270</v>
      </c>
      <c r="AV31" s="3">
        <v>11</v>
      </c>
    </row>
    <row r="32" spans="1:48" ht="30" customHeight="1">
      <c r="A32" s="10" t="s">
        <v>316</v>
      </c>
      <c r="B32" s="10" t="s">
        <v>305</v>
      </c>
      <c r="C32" s="10" t="s">
        <v>216</v>
      </c>
      <c r="D32" s="11">
        <v>12</v>
      </c>
      <c r="E32" s="13"/>
      <c r="F32" s="13"/>
      <c r="G32" s="13"/>
      <c r="H32" s="13"/>
      <c r="I32" s="13"/>
      <c r="J32" s="13"/>
      <c r="K32" s="13"/>
      <c r="L32" s="13">
        <f t="shared" si="0"/>
        <v>0</v>
      </c>
      <c r="M32" s="10" t="s">
        <v>210</v>
      </c>
      <c r="N32" s="2" t="s">
        <v>455</v>
      </c>
      <c r="O32" s="2" t="s">
        <v>210</v>
      </c>
      <c r="P32" s="2" t="s">
        <v>210</v>
      </c>
      <c r="Q32" s="2" t="s">
        <v>550</v>
      </c>
      <c r="R32" s="2" t="s">
        <v>184</v>
      </c>
      <c r="S32" s="2" t="s">
        <v>200</v>
      </c>
      <c r="T32" s="2" t="s">
        <v>184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" t="s">
        <v>210</v>
      </c>
      <c r="AS32" s="2" t="s">
        <v>210</v>
      </c>
      <c r="AT32" s="3"/>
      <c r="AU32" s="2" t="s">
        <v>362</v>
      </c>
      <c r="AV32" s="3">
        <v>158</v>
      </c>
    </row>
    <row r="33" spans="1:48" ht="30" customHeight="1">
      <c r="A33" s="10" t="s">
        <v>598</v>
      </c>
      <c r="B33" s="10" t="s">
        <v>626</v>
      </c>
      <c r="C33" s="10" t="s">
        <v>217</v>
      </c>
      <c r="D33" s="11">
        <v>20</v>
      </c>
      <c r="E33" s="13"/>
      <c r="F33" s="13"/>
      <c r="G33" s="13"/>
      <c r="H33" s="13"/>
      <c r="I33" s="13"/>
      <c r="J33" s="13"/>
      <c r="K33" s="13"/>
      <c r="L33" s="13">
        <f t="shared" si="0"/>
        <v>0</v>
      </c>
      <c r="M33" s="10" t="s">
        <v>210</v>
      </c>
      <c r="N33" s="2" t="s">
        <v>634</v>
      </c>
      <c r="O33" s="2" t="s">
        <v>210</v>
      </c>
      <c r="P33" s="2" t="s">
        <v>210</v>
      </c>
      <c r="Q33" s="2" t="s">
        <v>550</v>
      </c>
      <c r="R33" s="2" t="s">
        <v>184</v>
      </c>
      <c r="S33" s="2" t="s">
        <v>200</v>
      </c>
      <c r="T33" s="2" t="s">
        <v>184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2" t="s">
        <v>210</v>
      </c>
      <c r="AS33" s="2" t="s">
        <v>210</v>
      </c>
      <c r="AT33" s="3"/>
      <c r="AU33" s="2" t="s">
        <v>175</v>
      </c>
      <c r="AV33" s="3">
        <v>159</v>
      </c>
    </row>
    <row r="34" spans="1:48" ht="30" customHeight="1">
      <c r="A34" s="10" t="s">
        <v>43</v>
      </c>
      <c r="B34" s="10" t="s">
        <v>525</v>
      </c>
      <c r="C34" s="10" t="s">
        <v>217</v>
      </c>
      <c r="D34" s="11">
        <v>14</v>
      </c>
      <c r="E34" s="13"/>
      <c r="F34" s="13"/>
      <c r="G34" s="13"/>
      <c r="H34" s="13"/>
      <c r="I34" s="13"/>
      <c r="J34" s="13"/>
      <c r="K34" s="13"/>
      <c r="L34" s="13">
        <f t="shared" si="0"/>
        <v>0</v>
      </c>
      <c r="M34" s="10" t="s">
        <v>210</v>
      </c>
      <c r="N34" s="2" t="s">
        <v>631</v>
      </c>
      <c r="O34" s="2" t="s">
        <v>210</v>
      </c>
      <c r="P34" s="2" t="s">
        <v>210</v>
      </c>
      <c r="Q34" s="2" t="s">
        <v>550</v>
      </c>
      <c r="R34" s="2" t="s">
        <v>184</v>
      </c>
      <c r="S34" s="2" t="s">
        <v>200</v>
      </c>
      <c r="T34" s="2" t="s">
        <v>184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2" t="s">
        <v>210</v>
      </c>
      <c r="AS34" s="2" t="s">
        <v>210</v>
      </c>
      <c r="AT34" s="3"/>
      <c r="AU34" s="2" t="s">
        <v>382</v>
      </c>
      <c r="AV34" s="3">
        <v>160</v>
      </c>
    </row>
    <row r="35" spans="1:48" ht="30" customHeight="1">
      <c r="A35" s="10" t="s">
        <v>587</v>
      </c>
      <c r="B35" s="10" t="s">
        <v>591</v>
      </c>
      <c r="C35" s="10" t="s">
        <v>217</v>
      </c>
      <c r="D35" s="11">
        <v>6</v>
      </c>
      <c r="E35" s="13"/>
      <c r="F35" s="13"/>
      <c r="G35" s="13"/>
      <c r="H35" s="13"/>
      <c r="I35" s="13"/>
      <c r="J35" s="13"/>
      <c r="K35" s="13"/>
      <c r="L35" s="13">
        <f t="shared" si="0"/>
        <v>0</v>
      </c>
      <c r="M35" s="10" t="s">
        <v>210</v>
      </c>
      <c r="N35" s="2" t="s">
        <v>633</v>
      </c>
      <c r="O35" s="2" t="s">
        <v>210</v>
      </c>
      <c r="P35" s="2" t="s">
        <v>210</v>
      </c>
      <c r="Q35" s="2" t="s">
        <v>550</v>
      </c>
      <c r="R35" s="2" t="s">
        <v>200</v>
      </c>
      <c r="S35" s="2" t="s">
        <v>184</v>
      </c>
      <c r="T35" s="2" t="s">
        <v>184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2" t="s">
        <v>210</v>
      </c>
      <c r="AS35" s="2" t="s">
        <v>210</v>
      </c>
      <c r="AT35" s="3"/>
      <c r="AU35" s="2" t="s">
        <v>390</v>
      </c>
      <c r="AV35" s="3">
        <v>161</v>
      </c>
    </row>
    <row r="36" spans="1:48" ht="30" customHeight="1">
      <c r="A36" s="10" t="s">
        <v>319</v>
      </c>
      <c r="B36" s="10" t="s">
        <v>205</v>
      </c>
      <c r="C36" s="10" t="s">
        <v>208</v>
      </c>
      <c r="D36" s="11">
        <v>6</v>
      </c>
      <c r="E36" s="13"/>
      <c r="F36" s="13"/>
      <c r="G36" s="13"/>
      <c r="H36" s="13"/>
      <c r="I36" s="13"/>
      <c r="J36" s="13"/>
      <c r="K36" s="13"/>
      <c r="L36" s="13">
        <f t="shared" si="0"/>
        <v>0</v>
      </c>
      <c r="M36" s="10" t="s">
        <v>210</v>
      </c>
      <c r="N36" s="2" t="s">
        <v>630</v>
      </c>
      <c r="O36" s="2" t="s">
        <v>210</v>
      </c>
      <c r="P36" s="2" t="s">
        <v>210</v>
      </c>
      <c r="Q36" s="2" t="s">
        <v>550</v>
      </c>
      <c r="R36" s="2" t="s">
        <v>200</v>
      </c>
      <c r="S36" s="2" t="s">
        <v>184</v>
      </c>
      <c r="T36" s="2" t="s">
        <v>184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2" t="s">
        <v>210</v>
      </c>
      <c r="AS36" s="2" t="s">
        <v>210</v>
      </c>
      <c r="AT36" s="3"/>
      <c r="AU36" s="2" t="s">
        <v>169</v>
      </c>
      <c r="AV36" s="3">
        <v>16</v>
      </c>
    </row>
    <row r="37" spans="1:48" ht="30" customHeight="1">
      <c r="A37" s="10" t="s">
        <v>564</v>
      </c>
      <c r="B37" s="10" t="s">
        <v>582</v>
      </c>
      <c r="C37" s="10" t="s">
        <v>431</v>
      </c>
      <c r="D37" s="11">
        <v>1</v>
      </c>
      <c r="E37" s="13"/>
      <c r="F37" s="13"/>
      <c r="G37" s="13"/>
      <c r="H37" s="13"/>
      <c r="I37" s="13"/>
      <c r="J37" s="13"/>
      <c r="K37" s="13"/>
      <c r="L37" s="13">
        <f t="shared" si="0"/>
        <v>0</v>
      </c>
      <c r="M37" s="10" t="s">
        <v>210</v>
      </c>
      <c r="N37" s="2" t="s">
        <v>361</v>
      </c>
      <c r="O37" s="2" t="s">
        <v>210</v>
      </c>
      <c r="P37" s="2" t="s">
        <v>210</v>
      </c>
      <c r="Q37" s="2" t="s">
        <v>550</v>
      </c>
      <c r="R37" s="2" t="s">
        <v>184</v>
      </c>
      <c r="S37" s="2" t="s">
        <v>184</v>
      </c>
      <c r="T37" s="2" t="s">
        <v>200</v>
      </c>
      <c r="U37" s="3"/>
      <c r="V37" s="3"/>
      <c r="W37" s="3"/>
      <c r="X37" s="3"/>
      <c r="Y37" s="3">
        <v>2</v>
      </c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2" t="s">
        <v>210</v>
      </c>
      <c r="AS37" s="2" t="s">
        <v>210</v>
      </c>
      <c r="AT37" s="3"/>
      <c r="AU37" s="2" t="s">
        <v>279</v>
      </c>
      <c r="AV37" s="3">
        <v>17</v>
      </c>
    </row>
    <row r="38" spans="1:48" ht="30" customHeight="1">
      <c r="A38" s="10" t="s">
        <v>192</v>
      </c>
      <c r="B38" s="10" t="s">
        <v>582</v>
      </c>
      <c r="C38" s="10" t="s">
        <v>431</v>
      </c>
      <c r="D38" s="11">
        <v>1</v>
      </c>
      <c r="E38" s="13"/>
      <c r="F38" s="13"/>
      <c r="G38" s="13"/>
      <c r="H38" s="13"/>
      <c r="I38" s="13"/>
      <c r="J38" s="13"/>
      <c r="K38" s="13"/>
      <c r="L38" s="13">
        <f t="shared" si="0"/>
        <v>0</v>
      </c>
      <c r="M38" s="10" t="s">
        <v>210</v>
      </c>
      <c r="N38" s="2" t="s">
        <v>363</v>
      </c>
      <c r="O38" s="2" t="s">
        <v>210</v>
      </c>
      <c r="P38" s="2" t="s">
        <v>210</v>
      </c>
      <c r="Q38" s="2" t="s">
        <v>550</v>
      </c>
      <c r="R38" s="2" t="s">
        <v>184</v>
      </c>
      <c r="S38" s="2" t="s">
        <v>184</v>
      </c>
      <c r="T38" s="2" t="s">
        <v>200</v>
      </c>
      <c r="U38" s="3"/>
      <c r="V38" s="3"/>
      <c r="W38" s="3"/>
      <c r="X38" s="3"/>
      <c r="Y38" s="3">
        <v>2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2" t="s">
        <v>210</v>
      </c>
      <c r="AS38" s="2" t="s">
        <v>210</v>
      </c>
      <c r="AT38" s="3"/>
      <c r="AU38" s="2" t="s">
        <v>90</v>
      </c>
      <c r="AV38" s="3">
        <v>18</v>
      </c>
    </row>
    <row r="39" spans="1:48" ht="30" customHeight="1">
      <c r="A39" s="10" t="s">
        <v>584</v>
      </c>
      <c r="B39" s="10" t="s">
        <v>599</v>
      </c>
      <c r="C39" s="10" t="s">
        <v>223</v>
      </c>
      <c r="D39" s="11">
        <v>1</v>
      </c>
      <c r="E39" s="13"/>
      <c r="F39" s="13"/>
      <c r="G39" s="13"/>
      <c r="H39" s="13"/>
      <c r="I39" s="13"/>
      <c r="J39" s="13"/>
      <c r="K39" s="13"/>
      <c r="L39" s="13">
        <f t="shared" si="0"/>
        <v>0</v>
      </c>
      <c r="M39" s="10" t="s">
        <v>210</v>
      </c>
      <c r="N39" s="2" t="s">
        <v>460</v>
      </c>
      <c r="O39" s="2" t="s">
        <v>210</v>
      </c>
      <c r="P39" s="2" t="s">
        <v>210</v>
      </c>
      <c r="Q39" s="2" t="s">
        <v>550</v>
      </c>
      <c r="R39" s="2" t="s">
        <v>184</v>
      </c>
      <c r="S39" s="2" t="s">
        <v>184</v>
      </c>
      <c r="T39" s="2" t="s">
        <v>184</v>
      </c>
      <c r="U39" s="3">
        <v>1</v>
      </c>
      <c r="V39" s="3">
        <v>0</v>
      </c>
      <c r="W39" s="3">
        <v>0.03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2" t="s">
        <v>210</v>
      </c>
      <c r="AS39" s="2" t="s">
        <v>210</v>
      </c>
      <c r="AT39" s="3"/>
      <c r="AU39" s="2" t="s">
        <v>159</v>
      </c>
      <c r="AV39" s="3">
        <v>162</v>
      </c>
    </row>
    <row r="40" spans="1:13" ht="3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30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30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30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30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30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30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30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30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30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4" ht="30" customHeight="1">
      <c r="A51" s="10" t="s">
        <v>418</v>
      </c>
      <c r="B51" s="11"/>
      <c r="C51" s="11"/>
      <c r="D51" s="11"/>
      <c r="E51" s="11"/>
      <c r="F51" s="13"/>
      <c r="G51" s="11"/>
      <c r="H51" s="13"/>
      <c r="I51" s="11"/>
      <c r="J51" s="13"/>
      <c r="K51" s="11"/>
      <c r="L51" s="13">
        <f>SUM(L29:L50)</f>
        <v>0</v>
      </c>
      <c r="M51" s="11"/>
      <c r="N51" t="s">
        <v>614</v>
      </c>
    </row>
    <row r="52" spans="1:48" ht="30" customHeight="1">
      <c r="A52" s="10" t="s">
        <v>422</v>
      </c>
      <c r="B52" s="10" t="s">
        <v>210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3"/>
      <c r="O52" s="3"/>
      <c r="P52" s="3"/>
      <c r="Q52" s="2" t="s">
        <v>596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>
      <c r="A53" s="10" t="s">
        <v>484</v>
      </c>
      <c r="B53" s="10" t="s">
        <v>514</v>
      </c>
      <c r="C53" s="10" t="s">
        <v>196</v>
      </c>
      <c r="D53" s="11">
        <v>15</v>
      </c>
      <c r="E53" s="13"/>
      <c r="F53" s="13"/>
      <c r="G53" s="13"/>
      <c r="H53" s="13"/>
      <c r="I53" s="13"/>
      <c r="J53" s="13"/>
      <c r="K53" s="13"/>
      <c r="L53" s="13">
        <f aca="true" t="shared" si="1" ref="L53:L90">TRUNC(F53+H53+J53,0)</f>
        <v>0</v>
      </c>
      <c r="M53" s="10" t="s">
        <v>210</v>
      </c>
      <c r="N53" s="2" t="s">
        <v>342</v>
      </c>
      <c r="O53" s="2" t="s">
        <v>210</v>
      </c>
      <c r="P53" s="2" t="s">
        <v>210</v>
      </c>
      <c r="Q53" s="2" t="s">
        <v>596</v>
      </c>
      <c r="R53" s="2" t="s">
        <v>184</v>
      </c>
      <c r="S53" s="2" t="s">
        <v>184</v>
      </c>
      <c r="T53" s="2" t="s">
        <v>200</v>
      </c>
      <c r="U53" s="3"/>
      <c r="V53" s="3"/>
      <c r="W53" s="3"/>
      <c r="X53" s="3">
        <v>1</v>
      </c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" t="s">
        <v>210</v>
      </c>
      <c r="AS53" s="2" t="s">
        <v>210</v>
      </c>
      <c r="AT53" s="3"/>
      <c r="AU53" s="2" t="s">
        <v>263</v>
      </c>
      <c r="AV53" s="3">
        <v>20</v>
      </c>
    </row>
    <row r="54" spans="1:48" ht="30" customHeight="1">
      <c r="A54" s="10" t="s">
        <v>484</v>
      </c>
      <c r="B54" s="10" t="s">
        <v>513</v>
      </c>
      <c r="C54" s="10" t="s">
        <v>196</v>
      </c>
      <c r="D54" s="11">
        <v>19</v>
      </c>
      <c r="E54" s="13"/>
      <c r="F54" s="13"/>
      <c r="G54" s="13"/>
      <c r="H54" s="13"/>
      <c r="I54" s="13"/>
      <c r="J54" s="13"/>
      <c r="K54" s="13"/>
      <c r="L54" s="13">
        <f t="shared" si="1"/>
        <v>0</v>
      </c>
      <c r="M54" s="10" t="s">
        <v>210</v>
      </c>
      <c r="N54" s="2" t="s">
        <v>388</v>
      </c>
      <c r="O54" s="2" t="s">
        <v>210</v>
      </c>
      <c r="P54" s="2" t="s">
        <v>210</v>
      </c>
      <c r="Q54" s="2" t="s">
        <v>596</v>
      </c>
      <c r="R54" s="2" t="s">
        <v>184</v>
      </c>
      <c r="S54" s="2" t="s">
        <v>184</v>
      </c>
      <c r="T54" s="2" t="s">
        <v>200</v>
      </c>
      <c r="U54" s="3"/>
      <c r="V54" s="3"/>
      <c r="W54" s="3"/>
      <c r="X54" s="3">
        <v>1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2" t="s">
        <v>210</v>
      </c>
      <c r="AS54" s="2" t="s">
        <v>210</v>
      </c>
      <c r="AT54" s="3"/>
      <c r="AU54" s="2" t="s">
        <v>268</v>
      </c>
      <c r="AV54" s="3">
        <v>21</v>
      </c>
    </row>
    <row r="55" spans="1:48" ht="30" customHeight="1">
      <c r="A55" s="10" t="s">
        <v>484</v>
      </c>
      <c r="B55" s="10" t="s">
        <v>516</v>
      </c>
      <c r="C55" s="10" t="s">
        <v>196</v>
      </c>
      <c r="D55" s="11">
        <v>13</v>
      </c>
      <c r="E55" s="13"/>
      <c r="F55" s="13"/>
      <c r="G55" s="13"/>
      <c r="H55" s="13"/>
      <c r="I55" s="13"/>
      <c r="J55" s="13"/>
      <c r="K55" s="13"/>
      <c r="L55" s="13">
        <f t="shared" si="1"/>
        <v>0</v>
      </c>
      <c r="M55" s="10" t="s">
        <v>210</v>
      </c>
      <c r="N55" s="2" t="s">
        <v>177</v>
      </c>
      <c r="O55" s="2" t="s">
        <v>210</v>
      </c>
      <c r="P55" s="2" t="s">
        <v>210</v>
      </c>
      <c r="Q55" s="2" t="s">
        <v>596</v>
      </c>
      <c r="R55" s="2" t="s">
        <v>184</v>
      </c>
      <c r="S55" s="2" t="s">
        <v>184</v>
      </c>
      <c r="T55" s="2" t="s">
        <v>200</v>
      </c>
      <c r="U55" s="3"/>
      <c r="V55" s="3"/>
      <c r="W55" s="3"/>
      <c r="X55" s="3">
        <v>1</v>
      </c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2" t="s">
        <v>210</v>
      </c>
      <c r="AS55" s="2" t="s">
        <v>210</v>
      </c>
      <c r="AT55" s="3"/>
      <c r="AU55" s="2" t="s">
        <v>48</v>
      </c>
      <c r="AV55" s="3">
        <v>22</v>
      </c>
    </row>
    <row r="56" spans="1:48" ht="30" customHeight="1">
      <c r="A56" s="10" t="s">
        <v>484</v>
      </c>
      <c r="B56" s="10" t="s">
        <v>520</v>
      </c>
      <c r="C56" s="10" t="s">
        <v>196</v>
      </c>
      <c r="D56" s="11">
        <v>1</v>
      </c>
      <c r="E56" s="13"/>
      <c r="F56" s="13"/>
      <c r="G56" s="13"/>
      <c r="H56" s="13"/>
      <c r="I56" s="13"/>
      <c r="J56" s="13"/>
      <c r="K56" s="13"/>
      <c r="L56" s="13">
        <f t="shared" si="1"/>
        <v>0</v>
      </c>
      <c r="M56" s="10" t="s">
        <v>210</v>
      </c>
      <c r="N56" s="2" t="s">
        <v>131</v>
      </c>
      <c r="O56" s="2" t="s">
        <v>210</v>
      </c>
      <c r="P56" s="2" t="s">
        <v>210</v>
      </c>
      <c r="Q56" s="2" t="s">
        <v>596</v>
      </c>
      <c r="R56" s="2" t="s">
        <v>184</v>
      </c>
      <c r="S56" s="2" t="s">
        <v>184</v>
      </c>
      <c r="T56" s="2" t="s">
        <v>200</v>
      </c>
      <c r="U56" s="3"/>
      <c r="V56" s="3"/>
      <c r="W56" s="3"/>
      <c r="X56" s="3">
        <v>1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2" t="s">
        <v>210</v>
      </c>
      <c r="AS56" s="2" t="s">
        <v>210</v>
      </c>
      <c r="AT56" s="3"/>
      <c r="AU56" s="2" t="s">
        <v>290</v>
      </c>
      <c r="AV56" s="3">
        <v>23</v>
      </c>
    </row>
    <row r="57" spans="1:48" ht="30" customHeight="1">
      <c r="A57" s="10" t="s">
        <v>226</v>
      </c>
      <c r="B57" s="10" t="s">
        <v>509</v>
      </c>
      <c r="C57" s="10" t="s">
        <v>223</v>
      </c>
      <c r="D57" s="11">
        <v>1</v>
      </c>
      <c r="E57" s="13"/>
      <c r="F57" s="13"/>
      <c r="G57" s="13"/>
      <c r="H57" s="13"/>
      <c r="I57" s="13"/>
      <c r="J57" s="13"/>
      <c r="K57" s="13"/>
      <c r="L57" s="13">
        <f t="shared" si="1"/>
        <v>0</v>
      </c>
      <c r="M57" s="10" t="s">
        <v>210</v>
      </c>
      <c r="N57" s="2" t="s">
        <v>632</v>
      </c>
      <c r="O57" s="2" t="s">
        <v>210</v>
      </c>
      <c r="P57" s="2" t="s">
        <v>210</v>
      </c>
      <c r="Q57" s="2" t="s">
        <v>596</v>
      </c>
      <c r="R57" s="2" t="s">
        <v>184</v>
      </c>
      <c r="S57" s="2" t="s">
        <v>184</v>
      </c>
      <c r="T57" s="2" t="s">
        <v>184</v>
      </c>
      <c r="U57" s="3">
        <v>0</v>
      </c>
      <c r="V57" s="3">
        <v>0</v>
      </c>
      <c r="W57" s="3">
        <v>0.03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2" t="s">
        <v>210</v>
      </c>
      <c r="AS57" s="2" t="s">
        <v>210</v>
      </c>
      <c r="AT57" s="3"/>
      <c r="AU57" s="2" t="s">
        <v>176</v>
      </c>
      <c r="AV57" s="3">
        <v>163</v>
      </c>
    </row>
    <row r="58" spans="1:48" ht="30" customHeight="1">
      <c r="A58" s="10" t="s">
        <v>296</v>
      </c>
      <c r="B58" s="10" t="s">
        <v>577</v>
      </c>
      <c r="C58" s="10" t="s">
        <v>196</v>
      </c>
      <c r="D58" s="11">
        <v>14</v>
      </c>
      <c r="E58" s="13"/>
      <c r="F58" s="13"/>
      <c r="G58" s="13"/>
      <c r="H58" s="13"/>
      <c r="I58" s="13"/>
      <c r="J58" s="13"/>
      <c r="K58" s="13"/>
      <c r="L58" s="13">
        <f t="shared" si="1"/>
        <v>0</v>
      </c>
      <c r="M58" s="10" t="s">
        <v>210</v>
      </c>
      <c r="N58" s="2" t="s">
        <v>441</v>
      </c>
      <c r="O58" s="2" t="s">
        <v>210</v>
      </c>
      <c r="P58" s="2" t="s">
        <v>210</v>
      </c>
      <c r="Q58" s="2" t="s">
        <v>596</v>
      </c>
      <c r="R58" s="2" t="s">
        <v>200</v>
      </c>
      <c r="S58" s="2" t="s">
        <v>184</v>
      </c>
      <c r="T58" s="2" t="s">
        <v>184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2" t="s">
        <v>210</v>
      </c>
      <c r="AS58" s="2" t="s">
        <v>210</v>
      </c>
      <c r="AT58" s="3"/>
      <c r="AU58" s="2" t="s">
        <v>366</v>
      </c>
      <c r="AV58" s="3">
        <v>24</v>
      </c>
    </row>
    <row r="59" spans="1:48" ht="30" customHeight="1">
      <c r="A59" s="10" t="s">
        <v>296</v>
      </c>
      <c r="B59" s="10" t="s">
        <v>588</v>
      </c>
      <c r="C59" s="10" t="s">
        <v>196</v>
      </c>
      <c r="D59" s="11">
        <v>19</v>
      </c>
      <c r="E59" s="13"/>
      <c r="F59" s="13"/>
      <c r="G59" s="13"/>
      <c r="H59" s="13"/>
      <c r="I59" s="13"/>
      <c r="J59" s="13"/>
      <c r="K59" s="13"/>
      <c r="L59" s="13">
        <f t="shared" si="1"/>
        <v>0</v>
      </c>
      <c r="M59" s="10" t="s">
        <v>210</v>
      </c>
      <c r="N59" s="2" t="s">
        <v>457</v>
      </c>
      <c r="O59" s="2" t="s">
        <v>210</v>
      </c>
      <c r="P59" s="2" t="s">
        <v>210</v>
      </c>
      <c r="Q59" s="2" t="s">
        <v>596</v>
      </c>
      <c r="R59" s="2" t="s">
        <v>200</v>
      </c>
      <c r="S59" s="2" t="s">
        <v>184</v>
      </c>
      <c r="T59" s="2" t="s">
        <v>184</v>
      </c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2" t="s">
        <v>210</v>
      </c>
      <c r="AS59" s="2" t="s">
        <v>210</v>
      </c>
      <c r="AT59" s="3"/>
      <c r="AU59" s="2" t="s">
        <v>346</v>
      </c>
      <c r="AV59" s="3">
        <v>25</v>
      </c>
    </row>
    <row r="60" spans="1:48" ht="30" customHeight="1">
      <c r="A60" s="10" t="s">
        <v>296</v>
      </c>
      <c r="B60" s="10" t="s">
        <v>549</v>
      </c>
      <c r="C60" s="10" t="s">
        <v>196</v>
      </c>
      <c r="D60" s="11">
        <v>13</v>
      </c>
      <c r="E60" s="13"/>
      <c r="F60" s="13"/>
      <c r="G60" s="13"/>
      <c r="H60" s="13"/>
      <c r="I60" s="13"/>
      <c r="J60" s="13"/>
      <c r="K60" s="13"/>
      <c r="L60" s="13">
        <f t="shared" si="1"/>
        <v>0</v>
      </c>
      <c r="M60" s="10" t="s">
        <v>210</v>
      </c>
      <c r="N60" s="2" t="s">
        <v>443</v>
      </c>
      <c r="O60" s="2" t="s">
        <v>210</v>
      </c>
      <c r="P60" s="2" t="s">
        <v>210</v>
      </c>
      <c r="Q60" s="2" t="s">
        <v>596</v>
      </c>
      <c r="R60" s="2" t="s">
        <v>200</v>
      </c>
      <c r="S60" s="2" t="s">
        <v>184</v>
      </c>
      <c r="T60" s="2" t="s">
        <v>184</v>
      </c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2" t="s">
        <v>210</v>
      </c>
      <c r="AS60" s="2" t="s">
        <v>210</v>
      </c>
      <c r="AT60" s="3"/>
      <c r="AU60" s="2" t="s">
        <v>383</v>
      </c>
      <c r="AV60" s="3">
        <v>26</v>
      </c>
    </row>
    <row r="61" spans="1:48" ht="30" customHeight="1">
      <c r="A61" s="10" t="s">
        <v>296</v>
      </c>
      <c r="B61" s="10" t="s">
        <v>566</v>
      </c>
      <c r="C61" s="10" t="s">
        <v>196</v>
      </c>
      <c r="D61" s="11">
        <v>1</v>
      </c>
      <c r="E61" s="13"/>
      <c r="F61" s="13"/>
      <c r="G61" s="13"/>
      <c r="H61" s="13"/>
      <c r="I61" s="13"/>
      <c r="J61" s="13"/>
      <c r="K61" s="13"/>
      <c r="L61" s="13">
        <f t="shared" si="1"/>
        <v>0</v>
      </c>
      <c r="M61" s="10" t="s">
        <v>210</v>
      </c>
      <c r="N61" s="2" t="s">
        <v>450</v>
      </c>
      <c r="O61" s="2" t="s">
        <v>210</v>
      </c>
      <c r="P61" s="2" t="s">
        <v>210</v>
      </c>
      <c r="Q61" s="2" t="s">
        <v>596</v>
      </c>
      <c r="R61" s="2" t="s">
        <v>200</v>
      </c>
      <c r="S61" s="2" t="s">
        <v>184</v>
      </c>
      <c r="T61" s="2" t="s">
        <v>184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2" t="s">
        <v>210</v>
      </c>
      <c r="AS61" s="2" t="s">
        <v>210</v>
      </c>
      <c r="AT61" s="3"/>
      <c r="AU61" s="2" t="s">
        <v>241</v>
      </c>
      <c r="AV61" s="3">
        <v>27</v>
      </c>
    </row>
    <row r="62" spans="1:48" ht="30" customHeight="1">
      <c r="A62" s="10" t="s">
        <v>322</v>
      </c>
      <c r="B62" s="10" t="s">
        <v>528</v>
      </c>
      <c r="C62" s="10" t="s">
        <v>237</v>
      </c>
      <c r="D62" s="11">
        <v>9</v>
      </c>
      <c r="E62" s="13"/>
      <c r="F62" s="13"/>
      <c r="G62" s="13"/>
      <c r="H62" s="13"/>
      <c r="I62" s="13"/>
      <c r="J62" s="13"/>
      <c r="K62" s="13"/>
      <c r="L62" s="13">
        <f t="shared" si="1"/>
        <v>0</v>
      </c>
      <c r="M62" s="10" t="s">
        <v>210</v>
      </c>
      <c r="N62" s="2" t="s">
        <v>364</v>
      </c>
      <c r="O62" s="2" t="s">
        <v>210</v>
      </c>
      <c r="P62" s="2" t="s">
        <v>210</v>
      </c>
      <c r="Q62" s="2" t="s">
        <v>596</v>
      </c>
      <c r="R62" s="2" t="s">
        <v>184</v>
      </c>
      <c r="S62" s="2" t="s">
        <v>184</v>
      </c>
      <c r="T62" s="2" t="s">
        <v>200</v>
      </c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2" t="s">
        <v>210</v>
      </c>
      <c r="AS62" s="2" t="s">
        <v>210</v>
      </c>
      <c r="AT62" s="3"/>
      <c r="AU62" s="2" t="s">
        <v>271</v>
      </c>
      <c r="AV62" s="3">
        <v>28</v>
      </c>
    </row>
    <row r="63" spans="1:48" ht="30" customHeight="1">
      <c r="A63" s="10" t="s">
        <v>322</v>
      </c>
      <c r="B63" s="10" t="s">
        <v>517</v>
      </c>
      <c r="C63" s="10" t="s">
        <v>237</v>
      </c>
      <c r="D63" s="11">
        <v>3</v>
      </c>
      <c r="E63" s="13"/>
      <c r="F63" s="13"/>
      <c r="G63" s="13"/>
      <c r="H63" s="13"/>
      <c r="I63" s="13"/>
      <c r="J63" s="13"/>
      <c r="K63" s="13"/>
      <c r="L63" s="13">
        <f t="shared" si="1"/>
        <v>0</v>
      </c>
      <c r="M63" s="10" t="s">
        <v>210</v>
      </c>
      <c r="N63" s="2" t="s">
        <v>132</v>
      </c>
      <c r="O63" s="2" t="s">
        <v>210</v>
      </c>
      <c r="P63" s="2" t="s">
        <v>210</v>
      </c>
      <c r="Q63" s="2" t="s">
        <v>596</v>
      </c>
      <c r="R63" s="2" t="s">
        <v>184</v>
      </c>
      <c r="S63" s="2" t="s">
        <v>184</v>
      </c>
      <c r="T63" s="2" t="s">
        <v>200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2" t="s">
        <v>210</v>
      </c>
      <c r="AS63" s="2" t="s">
        <v>210</v>
      </c>
      <c r="AT63" s="3"/>
      <c r="AU63" s="2" t="s">
        <v>277</v>
      </c>
      <c r="AV63" s="3">
        <v>29</v>
      </c>
    </row>
    <row r="64" spans="1:48" ht="30" customHeight="1">
      <c r="A64" s="10" t="s">
        <v>322</v>
      </c>
      <c r="B64" s="10" t="s">
        <v>523</v>
      </c>
      <c r="C64" s="10" t="s">
        <v>237</v>
      </c>
      <c r="D64" s="11">
        <v>4</v>
      </c>
      <c r="E64" s="13"/>
      <c r="F64" s="13"/>
      <c r="G64" s="13"/>
      <c r="H64" s="13"/>
      <c r="I64" s="13"/>
      <c r="J64" s="13"/>
      <c r="K64" s="13"/>
      <c r="L64" s="13">
        <f t="shared" si="1"/>
        <v>0</v>
      </c>
      <c r="M64" s="10" t="s">
        <v>210</v>
      </c>
      <c r="N64" s="2" t="s">
        <v>347</v>
      </c>
      <c r="O64" s="2" t="s">
        <v>210</v>
      </c>
      <c r="P64" s="2" t="s">
        <v>210</v>
      </c>
      <c r="Q64" s="2" t="s">
        <v>596</v>
      </c>
      <c r="R64" s="2" t="s">
        <v>184</v>
      </c>
      <c r="S64" s="2" t="s">
        <v>184</v>
      </c>
      <c r="T64" s="2" t="s">
        <v>200</v>
      </c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2" t="s">
        <v>210</v>
      </c>
      <c r="AS64" s="2" t="s">
        <v>210</v>
      </c>
      <c r="AT64" s="3"/>
      <c r="AU64" s="2" t="s">
        <v>26</v>
      </c>
      <c r="AV64" s="3">
        <v>30</v>
      </c>
    </row>
    <row r="65" spans="1:48" ht="30" customHeight="1">
      <c r="A65" s="10" t="s">
        <v>322</v>
      </c>
      <c r="B65" s="10" t="s">
        <v>35</v>
      </c>
      <c r="C65" s="10" t="s">
        <v>237</v>
      </c>
      <c r="D65" s="11">
        <v>2</v>
      </c>
      <c r="E65" s="13"/>
      <c r="F65" s="13"/>
      <c r="G65" s="13"/>
      <c r="H65" s="13"/>
      <c r="I65" s="13"/>
      <c r="J65" s="13"/>
      <c r="K65" s="13"/>
      <c r="L65" s="13">
        <f t="shared" si="1"/>
        <v>0</v>
      </c>
      <c r="M65" s="10" t="s">
        <v>210</v>
      </c>
      <c r="N65" s="2" t="s">
        <v>381</v>
      </c>
      <c r="O65" s="2" t="s">
        <v>210</v>
      </c>
      <c r="P65" s="2" t="s">
        <v>210</v>
      </c>
      <c r="Q65" s="2" t="s">
        <v>596</v>
      </c>
      <c r="R65" s="2" t="s">
        <v>184</v>
      </c>
      <c r="S65" s="2" t="s">
        <v>184</v>
      </c>
      <c r="T65" s="2" t="s">
        <v>200</v>
      </c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2" t="s">
        <v>210</v>
      </c>
      <c r="AS65" s="2" t="s">
        <v>210</v>
      </c>
      <c r="AT65" s="3"/>
      <c r="AU65" s="2" t="s">
        <v>274</v>
      </c>
      <c r="AV65" s="3">
        <v>31</v>
      </c>
    </row>
    <row r="66" spans="1:48" ht="30" customHeight="1">
      <c r="A66" s="10" t="s">
        <v>322</v>
      </c>
      <c r="B66" s="10" t="s">
        <v>420</v>
      </c>
      <c r="C66" s="10" t="s">
        <v>237</v>
      </c>
      <c r="D66" s="11">
        <v>4</v>
      </c>
      <c r="E66" s="13"/>
      <c r="F66" s="13"/>
      <c r="G66" s="13"/>
      <c r="H66" s="13"/>
      <c r="I66" s="13"/>
      <c r="J66" s="13"/>
      <c r="K66" s="13"/>
      <c r="L66" s="13">
        <f t="shared" si="1"/>
        <v>0</v>
      </c>
      <c r="M66" s="10" t="s">
        <v>210</v>
      </c>
      <c r="N66" s="2" t="s">
        <v>336</v>
      </c>
      <c r="O66" s="2" t="s">
        <v>210</v>
      </c>
      <c r="P66" s="2" t="s">
        <v>210</v>
      </c>
      <c r="Q66" s="2" t="s">
        <v>596</v>
      </c>
      <c r="R66" s="2" t="s">
        <v>184</v>
      </c>
      <c r="S66" s="2" t="s">
        <v>184</v>
      </c>
      <c r="T66" s="2" t="s">
        <v>200</v>
      </c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2" t="s">
        <v>210</v>
      </c>
      <c r="AS66" s="2" t="s">
        <v>210</v>
      </c>
      <c r="AT66" s="3"/>
      <c r="AU66" s="2" t="s">
        <v>103</v>
      </c>
      <c r="AV66" s="3">
        <v>32</v>
      </c>
    </row>
    <row r="67" spans="1:48" ht="30" customHeight="1">
      <c r="A67" s="10" t="s">
        <v>322</v>
      </c>
      <c r="B67" s="10" t="s">
        <v>416</v>
      </c>
      <c r="C67" s="10" t="s">
        <v>237</v>
      </c>
      <c r="D67" s="11">
        <v>1</v>
      </c>
      <c r="E67" s="13"/>
      <c r="F67" s="13"/>
      <c r="G67" s="13"/>
      <c r="H67" s="13"/>
      <c r="I67" s="13"/>
      <c r="J67" s="13"/>
      <c r="K67" s="13"/>
      <c r="L67" s="13">
        <f t="shared" si="1"/>
        <v>0</v>
      </c>
      <c r="M67" s="10" t="s">
        <v>210</v>
      </c>
      <c r="N67" s="2" t="s">
        <v>171</v>
      </c>
      <c r="O67" s="2" t="s">
        <v>210</v>
      </c>
      <c r="P67" s="2" t="s">
        <v>210</v>
      </c>
      <c r="Q67" s="2" t="s">
        <v>596</v>
      </c>
      <c r="R67" s="2" t="s">
        <v>184</v>
      </c>
      <c r="S67" s="2" t="s">
        <v>184</v>
      </c>
      <c r="T67" s="2" t="s">
        <v>200</v>
      </c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2" t="s">
        <v>210</v>
      </c>
      <c r="AS67" s="2" t="s">
        <v>210</v>
      </c>
      <c r="AT67" s="3"/>
      <c r="AU67" s="2" t="s">
        <v>295</v>
      </c>
      <c r="AV67" s="3">
        <v>33</v>
      </c>
    </row>
    <row r="68" spans="1:48" ht="30" customHeight="1">
      <c r="A68" s="10" t="s">
        <v>322</v>
      </c>
      <c r="B68" s="10" t="s">
        <v>425</v>
      </c>
      <c r="C68" s="10" t="s">
        <v>237</v>
      </c>
      <c r="D68" s="11">
        <v>1</v>
      </c>
      <c r="E68" s="13"/>
      <c r="F68" s="13"/>
      <c r="G68" s="13"/>
      <c r="H68" s="13"/>
      <c r="I68" s="13"/>
      <c r="J68" s="13"/>
      <c r="K68" s="13"/>
      <c r="L68" s="13">
        <f t="shared" si="1"/>
        <v>0</v>
      </c>
      <c r="M68" s="10" t="s">
        <v>210</v>
      </c>
      <c r="N68" s="2" t="s">
        <v>174</v>
      </c>
      <c r="O68" s="2" t="s">
        <v>210</v>
      </c>
      <c r="P68" s="2" t="s">
        <v>210</v>
      </c>
      <c r="Q68" s="2" t="s">
        <v>596</v>
      </c>
      <c r="R68" s="2" t="s">
        <v>184</v>
      </c>
      <c r="S68" s="2" t="s">
        <v>184</v>
      </c>
      <c r="T68" s="2" t="s">
        <v>200</v>
      </c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2" t="s">
        <v>210</v>
      </c>
      <c r="AS68" s="2" t="s">
        <v>210</v>
      </c>
      <c r="AT68" s="3"/>
      <c r="AU68" s="2" t="s">
        <v>265</v>
      </c>
      <c r="AV68" s="3">
        <v>34</v>
      </c>
    </row>
    <row r="69" spans="1:48" ht="30" customHeight="1">
      <c r="A69" s="10" t="s">
        <v>322</v>
      </c>
      <c r="B69" s="10" t="s">
        <v>2</v>
      </c>
      <c r="C69" s="10" t="s">
        <v>237</v>
      </c>
      <c r="D69" s="11">
        <v>1</v>
      </c>
      <c r="E69" s="13"/>
      <c r="F69" s="13"/>
      <c r="G69" s="13"/>
      <c r="H69" s="13"/>
      <c r="I69" s="13"/>
      <c r="J69" s="13"/>
      <c r="K69" s="13"/>
      <c r="L69" s="13">
        <f t="shared" si="1"/>
        <v>0</v>
      </c>
      <c r="M69" s="10" t="s">
        <v>210</v>
      </c>
      <c r="N69" s="2" t="s">
        <v>170</v>
      </c>
      <c r="O69" s="2" t="s">
        <v>210</v>
      </c>
      <c r="P69" s="2" t="s">
        <v>210</v>
      </c>
      <c r="Q69" s="2" t="s">
        <v>596</v>
      </c>
      <c r="R69" s="2" t="s">
        <v>184</v>
      </c>
      <c r="S69" s="2" t="s">
        <v>184</v>
      </c>
      <c r="T69" s="2" t="s">
        <v>200</v>
      </c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2" t="s">
        <v>210</v>
      </c>
      <c r="AS69" s="2" t="s">
        <v>210</v>
      </c>
      <c r="AT69" s="3"/>
      <c r="AU69" s="2" t="s">
        <v>284</v>
      </c>
      <c r="AV69" s="3">
        <v>35</v>
      </c>
    </row>
    <row r="70" spans="1:48" ht="30" customHeight="1">
      <c r="A70" s="10" t="s">
        <v>322</v>
      </c>
      <c r="B70" s="10" t="s">
        <v>1</v>
      </c>
      <c r="C70" s="10" t="s">
        <v>237</v>
      </c>
      <c r="D70" s="11">
        <v>1</v>
      </c>
      <c r="E70" s="13"/>
      <c r="F70" s="13"/>
      <c r="G70" s="13"/>
      <c r="H70" s="13"/>
      <c r="I70" s="13"/>
      <c r="J70" s="13"/>
      <c r="K70" s="13"/>
      <c r="L70" s="13">
        <f t="shared" si="1"/>
        <v>0</v>
      </c>
      <c r="M70" s="10" t="s">
        <v>210</v>
      </c>
      <c r="N70" s="2" t="s">
        <v>389</v>
      </c>
      <c r="O70" s="2" t="s">
        <v>210</v>
      </c>
      <c r="P70" s="2" t="s">
        <v>210</v>
      </c>
      <c r="Q70" s="2" t="s">
        <v>596</v>
      </c>
      <c r="R70" s="2" t="s">
        <v>184</v>
      </c>
      <c r="S70" s="2" t="s">
        <v>184</v>
      </c>
      <c r="T70" s="2" t="s">
        <v>200</v>
      </c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2" t="s">
        <v>210</v>
      </c>
      <c r="AS70" s="2" t="s">
        <v>210</v>
      </c>
      <c r="AT70" s="3"/>
      <c r="AU70" s="2" t="s">
        <v>100</v>
      </c>
      <c r="AV70" s="3">
        <v>36</v>
      </c>
    </row>
    <row r="71" spans="1:48" ht="30" customHeight="1">
      <c r="A71" s="10" t="s">
        <v>322</v>
      </c>
      <c r="B71" s="10" t="s">
        <v>47</v>
      </c>
      <c r="C71" s="10" t="s">
        <v>237</v>
      </c>
      <c r="D71" s="11">
        <v>1</v>
      </c>
      <c r="E71" s="13"/>
      <c r="F71" s="13"/>
      <c r="G71" s="13"/>
      <c r="H71" s="13"/>
      <c r="I71" s="13"/>
      <c r="J71" s="13"/>
      <c r="K71" s="13"/>
      <c r="L71" s="13">
        <f t="shared" si="1"/>
        <v>0</v>
      </c>
      <c r="M71" s="10" t="s">
        <v>210</v>
      </c>
      <c r="N71" s="2" t="s">
        <v>164</v>
      </c>
      <c r="O71" s="2" t="s">
        <v>210</v>
      </c>
      <c r="P71" s="2" t="s">
        <v>210</v>
      </c>
      <c r="Q71" s="2" t="s">
        <v>596</v>
      </c>
      <c r="R71" s="2" t="s">
        <v>184</v>
      </c>
      <c r="S71" s="2" t="s">
        <v>184</v>
      </c>
      <c r="T71" s="2" t="s">
        <v>200</v>
      </c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2" t="s">
        <v>210</v>
      </c>
      <c r="AS71" s="2" t="s">
        <v>210</v>
      </c>
      <c r="AT71" s="3"/>
      <c r="AU71" s="2" t="s">
        <v>68</v>
      </c>
      <c r="AV71" s="3">
        <v>37</v>
      </c>
    </row>
    <row r="72" spans="1:48" ht="30" customHeight="1">
      <c r="A72" s="10" t="s">
        <v>322</v>
      </c>
      <c r="B72" s="10" t="s">
        <v>529</v>
      </c>
      <c r="C72" s="10" t="s">
        <v>237</v>
      </c>
      <c r="D72" s="11">
        <v>2</v>
      </c>
      <c r="E72" s="13"/>
      <c r="F72" s="13"/>
      <c r="G72" s="13"/>
      <c r="H72" s="13"/>
      <c r="I72" s="13"/>
      <c r="J72" s="13"/>
      <c r="K72" s="13"/>
      <c r="L72" s="13">
        <f t="shared" si="1"/>
        <v>0</v>
      </c>
      <c r="M72" s="10" t="s">
        <v>210</v>
      </c>
      <c r="N72" s="2" t="s">
        <v>247</v>
      </c>
      <c r="O72" s="2" t="s">
        <v>210</v>
      </c>
      <c r="P72" s="2" t="s">
        <v>210</v>
      </c>
      <c r="Q72" s="2" t="s">
        <v>596</v>
      </c>
      <c r="R72" s="2" t="s">
        <v>184</v>
      </c>
      <c r="S72" s="2" t="s">
        <v>184</v>
      </c>
      <c r="T72" s="2" t="s">
        <v>200</v>
      </c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2" t="s">
        <v>210</v>
      </c>
      <c r="AS72" s="2" t="s">
        <v>210</v>
      </c>
      <c r="AT72" s="3"/>
      <c r="AU72" s="2" t="s">
        <v>92</v>
      </c>
      <c r="AV72" s="3">
        <v>38</v>
      </c>
    </row>
    <row r="73" spans="1:48" ht="30" customHeight="1">
      <c r="A73" s="10" t="s">
        <v>322</v>
      </c>
      <c r="B73" s="10" t="s">
        <v>526</v>
      </c>
      <c r="C73" s="10" t="s">
        <v>237</v>
      </c>
      <c r="D73" s="11">
        <v>1</v>
      </c>
      <c r="E73" s="13"/>
      <c r="F73" s="13"/>
      <c r="G73" s="13"/>
      <c r="H73" s="13"/>
      <c r="I73" s="13"/>
      <c r="J73" s="13"/>
      <c r="K73" s="13"/>
      <c r="L73" s="13">
        <f t="shared" si="1"/>
        <v>0</v>
      </c>
      <c r="M73" s="10" t="s">
        <v>210</v>
      </c>
      <c r="N73" s="2" t="s">
        <v>376</v>
      </c>
      <c r="O73" s="2" t="s">
        <v>210</v>
      </c>
      <c r="P73" s="2" t="s">
        <v>210</v>
      </c>
      <c r="Q73" s="2" t="s">
        <v>596</v>
      </c>
      <c r="R73" s="2" t="s">
        <v>184</v>
      </c>
      <c r="S73" s="2" t="s">
        <v>184</v>
      </c>
      <c r="T73" s="2" t="s">
        <v>200</v>
      </c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2" t="s">
        <v>210</v>
      </c>
      <c r="AS73" s="2" t="s">
        <v>210</v>
      </c>
      <c r="AT73" s="3"/>
      <c r="AU73" s="2" t="s">
        <v>102</v>
      </c>
      <c r="AV73" s="3">
        <v>39</v>
      </c>
    </row>
    <row r="74" spans="1:48" ht="30" customHeight="1">
      <c r="A74" s="10" t="s">
        <v>322</v>
      </c>
      <c r="B74" s="10" t="s">
        <v>511</v>
      </c>
      <c r="C74" s="10" t="s">
        <v>237</v>
      </c>
      <c r="D74" s="11">
        <v>1</v>
      </c>
      <c r="E74" s="13"/>
      <c r="F74" s="13"/>
      <c r="G74" s="13"/>
      <c r="H74" s="13"/>
      <c r="I74" s="13"/>
      <c r="J74" s="13"/>
      <c r="K74" s="13"/>
      <c r="L74" s="13">
        <f t="shared" si="1"/>
        <v>0</v>
      </c>
      <c r="M74" s="10" t="s">
        <v>210</v>
      </c>
      <c r="N74" s="2" t="s">
        <v>331</v>
      </c>
      <c r="O74" s="2" t="s">
        <v>210</v>
      </c>
      <c r="P74" s="2" t="s">
        <v>210</v>
      </c>
      <c r="Q74" s="2" t="s">
        <v>596</v>
      </c>
      <c r="R74" s="2" t="s">
        <v>184</v>
      </c>
      <c r="S74" s="2" t="s">
        <v>184</v>
      </c>
      <c r="T74" s="2" t="s">
        <v>200</v>
      </c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2" t="s">
        <v>210</v>
      </c>
      <c r="AS74" s="2" t="s">
        <v>210</v>
      </c>
      <c r="AT74" s="3"/>
      <c r="AU74" s="2" t="s">
        <v>14</v>
      </c>
      <c r="AV74" s="3">
        <v>40</v>
      </c>
    </row>
    <row r="75" spans="1:48" ht="30" customHeight="1">
      <c r="A75" s="10" t="s">
        <v>322</v>
      </c>
      <c r="B75" s="10" t="s">
        <v>524</v>
      </c>
      <c r="C75" s="10" t="s">
        <v>237</v>
      </c>
      <c r="D75" s="11">
        <v>13</v>
      </c>
      <c r="E75" s="13"/>
      <c r="F75" s="13"/>
      <c r="G75" s="13"/>
      <c r="H75" s="13"/>
      <c r="I75" s="13"/>
      <c r="J75" s="13"/>
      <c r="K75" s="13"/>
      <c r="L75" s="13">
        <f t="shared" si="1"/>
        <v>0</v>
      </c>
      <c r="M75" s="10" t="s">
        <v>210</v>
      </c>
      <c r="N75" s="2" t="s">
        <v>258</v>
      </c>
      <c r="O75" s="2" t="s">
        <v>210</v>
      </c>
      <c r="P75" s="2" t="s">
        <v>210</v>
      </c>
      <c r="Q75" s="2" t="s">
        <v>596</v>
      </c>
      <c r="R75" s="2" t="s">
        <v>184</v>
      </c>
      <c r="S75" s="2" t="s">
        <v>184</v>
      </c>
      <c r="T75" s="2" t="s">
        <v>200</v>
      </c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2" t="s">
        <v>210</v>
      </c>
      <c r="AS75" s="2" t="s">
        <v>210</v>
      </c>
      <c r="AT75" s="3"/>
      <c r="AU75" s="2" t="s">
        <v>99</v>
      </c>
      <c r="AV75" s="3">
        <v>41</v>
      </c>
    </row>
    <row r="76" spans="1:48" ht="30" customHeight="1">
      <c r="A76" s="10" t="s">
        <v>322</v>
      </c>
      <c r="B76" s="10" t="s">
        <v>518</v>
      </c>
      <c r="C76" s="10" t="s">
        <v>237</v>
      </c>
      <c r="D76" s="11">
        <v>4</v>
      </c>
      <c r="E76" s="13"/>
      <c r="F76" s="13"/>
      <c r="G76" s="13"/>
      <c r="H76" s="13"/>
      <c r="I76" s="13"/>
      <c r="J76" s="13"/>
      <c r="K76" s="13"/>
      <c r="L76" s="13">
        <f t="shared" si="1"/>
        <v>0</v>
      </c>
      <c r="M76" s="10" t="s">
        <v>210</v>
      </c>
      <c r="N76" s="2" t="s">
        <v>239</v>
      </c>
      <c r="O76" s="2" t="s">
        <v>210</v>
      </c>
      <c r="P76" s="2" t="s">
        <v>210</v>
      </c>
      <c r="Q76" s="2" t="s">
        <v>596</v>
      </c>
      <c r="R76" s="2" t="s">
        <v>184</v>
      </c>
      <c r="S76" s="2" t="s">
        <v>184</v>
      </c>
      <c r="T76" s="2" t="s">
        <v>200</v>
      </c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2" t="s">
        <v>210</v>
      </c>
      <c r="AS76" s="2" t="s">
        <v>210</v>
      </c>
      <c r="AT76" s="3"/>
      <c r="AU76" s="2" t="s">
        <v>266</v>
      </c>
      <c r="AV76" s="3">
        <v>42</v>
      </c>
    </row>
    <row r="77" spans="1:48" ht="30" customHeight="1">
      <c r="A77" s="10" t="s">
        <v>322</v>
      </c>
      <c r="B77" s="10" t="s">
        <v>515</v>
      </c>
      <c r="C77" s="10" t="s">
        <v>237</v>
      </c>
      <c r="D77" s="11">
        <v>3</v>
      </c>
      <c r="E77" s="13"/>
      <c r="F77" s="13"/>
      <c r="G77" s="13"/>
      <c r="H77" s="13"/>
      <c r="I77" s="13"/>
      <c r="J77" s="13"/>
      <c r="K77" s="13"/>
      <c r="L77" s="13">
        <f t="shared" si="1"/>
        <v>0</v>
      </c>
      <c r="M77" s="10" t="s">
        <v>210</v>
      </c>
      <c r="N77" s="2" t="s">
        <v>339</v>
      </c>
      <c r="O77" s="2" t="s">
        <v>210</v>
      </c>
      <c r="P77" s="2" t="s">
        <v>210</v>
      </c>
      <c r="Q77" s="2" t="s">
        <v>596</v>
      </c>
      <c r="R77" s="2" t="s">
        <v>184</v>
      </c>
      <c r="S77" s="2" t="s">
        <v>184</v>
      </c>
      <c r="T77" s="2" t="s">
        <v>200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2" t="s">
        <v>210</v>
      </c>
      <c r="AS77" s="2" t="s">
        <v>210</v>
      </c>
      <c r="AT77" s="3"/>
      <c r="AU77" s="2" t="s">
        <v>272</v>
      </c>
      <c r="AV77" s="3">
        <v>43</v>
      </c>
    </row>
    <row r="78" spans="1:48" ht="30" customHeight="1">
      <c r="A78" s="10" t="s">
        <v>19</v>
      </c>
      <c r="B78" s="10" t="s">
        <v>412</v>
      </c>
      <c r="C78" s="10" t="s">
        <v>237</v>
      </c>
      <c r="D78" s="11">
        <v>3</v>
      </c>
      <c r="E78" s="13"/>
      <c r="F78" s="13"/>
      <c r="G78" s="13"/>
      <c r="H78" s="13"/>
      <c r="I78" s="13"/>
      <c r="J78" s="13"/>
      <c r="K78" s="13"/>
      <c r="L78" s="13">
        <f t="shared" si="1"/>
        <v>0</v>
      </c>
      <c r="M78" s="10" t="s">
        <v>210</v>
      </c>
      <c r="N78" s="2" t="s">
        <v>127</v>
      </c>
      <c r="O78" s="2" t="s">
        <v>210</v>
      </c>
      <c r="P78" s="2" t="s">
        <v>210</v>
      </c>
      <c r="Q78" s="2" t="s">
        <v>596</v>
      </c>
      <c r="R78" s="2" t="s">
        <v>184</v>
      </c>
      <c r="S78" s="2" t="s">
        <v>184</v>
      </c>
      <c r="T78" s="2" t="s">
        <v>200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2" t="s">
        <v>210</v>
      </c>
      <c r="AS78" s="2" t="s">
        <v>210</v>
      </c>
      <c r="AT78" s="3"/>
      <c r="AU78" s="2" t="s">
        <v>64</v>
      </c>
      <c r="AV78" s="3">
        <v>44</v>
      </c>
    </row>
    <row r="79" spans="1:48" ht="30" customHeight="1">
      <c r="A79" s="10" t="s">
        <v>19</v>
      </c>
      <c r="B79" s="10" t="s">
        <v>44</v>
      </c>
      <c r="C79" s="10" t="s">
        <v>237</v>
      </c>
      <c r="D79" s="11">
        <v>2</v>
      </c>
      <c r="E79" s="13"/>
      <c r="F79" s="13"/>
      <c r="G79" s="13"/>
      <c r="H79" s="13"/>
      <c r="I79" s="13"/>
      <c r="J79" s="13"/>
      <c r="K79" s="13"/>
      <c r="L79" s="13">
        <f t="shared" si="1"/>
        <v>0</v>
      </c>
      <c r="M79" s="10" t="s">
        <v>210</v>
      </c>
      <c r="N79" s="2" t="s">
        <v>375</v>
      </c>
      <c r="O79" s="2" t="s">
        <v>210</v>
      </c>
      <c r="P79" s="2" t="s">
        <v>210</v>
      </c>
      <c r="Q79" s="2" t="s">
        <v>596</v>
      </c>
      <c r="R79" s="2" t="s">
        <v>184</v>
      </c>
      <c r="S79" s="2" t="s">
        <v>184</v>
      </c>
      <c r="T79" s="2" t="s">
        <v>200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2" t="s">
        <v>210</v>
      </c>
      <c r="AS79" s="2" t="s">
        <v>210</v>
      </c>
      <c r="AT79" s="3"/>
      <c r="AU79" s="2" t="s">
        <v>104</v>
      </c>
      <c r="AV79" s="3">
        <v>45</v>
      </c>
    </row>
    <row r="80" spans="1:48" ht="30" customHeight="1">
      <c r="A80" s="10" t="s">
        <v>19</v>
      </c>
      <c r="B80" s="10" t="s">
        <v>12</v>
      </c>
      <c r="C80" s="10" t="s">
        <v>237</v>
      </c>
      <c r="D80" s="11">
        <v>1</v>
      </c>
      <c r="E80" s="13"/>
      <c r="F80" s="13"/>
      <c r="G80" s="13"/>
      <c r="H80" s="13"/>
      <c r="I80" s="13"/>
      <c r="J80" s="13"/>
      <c r="K80" s="13"/>
      <c r="L80" s="13">
        <f t="shared" si="1"/>
        <v>0</v>
      </c>
      <c r="M80" s="10" t="s">
        <v>210</v>
      </c>
      <c r="N80" s="2" t="s">
        <v>374</v>
      </c>
      <c r="O80" s="2" t="s">
        <v>210</v>
      </c>
      <c r="P80" s="2" t="s">
        <v>210</v>
      </c>
      <c r="Q80" s="2" t="s">
        <v>596</v>
      </c>
      <c r="R80" s="2" t="s">
        <v>184</v>
      </c>
      <c r="S80" s="2" t="s">
        <v>184</v>
      </c>
      <c r="T80" s="2" t="s">
        <v>200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2" t="s">
        <v>210</v>
      </c>
      <c r="AS80" s="2" t="s">
        <v>210</v>
      </c>
      <c r="AT80" s="3"/>
      <c r="AU80" s="2" t="s">
        <v>70</v>
      </c>
      <c r="AV80" s="3">
        <v>46</v>
      </c>
    </row>
    <row r="81" spans="1:48" ht="30" customHeight="1">
      <c r="A81" s="10" t="s">
        <v>480</v>
      </c>
      <c r="B81" s="10" t="s">
        <v>221</v>
      </c>
      <c r="C81" s="10" t="s">
        <v>237</v>
      </c>
      <c r="D81" s="11">
        <v>1</v>
      </c>
      <c r="E81" s="13"/>
      <c r="F81" s="13"/>
      <c r="G81" s="13"/>
      <c r="H81" s="13"/>
      <c r="I81" s="13"/>
      <c r="J81" s="13"/>
      <c r="K81" s="13"/>
      <c r="L81" s="13">
        <f t="shared" si="1"/>
        <v>0</v>
      </c>
      <c r="M81" s="10" t="s">
        <v>210</v>
      </c>
      <c r="N81" s="2" t="s">
        <v>379</v>
      </c>
      <c r="O81" s="2" t="s">
        <v>210</v>
      </c>
      <c r="P81" s="2" t="s">
        <v>210</v>
      </c>
      <c r="Q81" s="2" t="s">
        <v>596</v>
      </c>
      <c r="R81" s="2" t="s">
        <v>184</v>
      </c>
      <c r="S81" s="2" t="s">
        <v>184</v>
      </c>
      <c r="T81" s="2" t="s">
        <v>200</v>
      </c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2" t="s">
        <v>210</v>
      </c>
      <c r="AS81" s="2" t="s">
        <v>210</v>
      </c>
      <c r="AT81" s="3"/>
      <c r="AU81" s="2" t="s">
        <v>292</v>
      </c>
      <c r="AV81" s="3">
        <v>47</v>
      </c>
    </row>
    <row r="82" spans="1:48" ht="30" customHeight="1">
      <c r="A82" s="10" t="s">
        <v>482</v>
      </c>
      <c r="B82" s="10" t="s">
        <v>221</v>
      </c>
      <c r="C82" s="10" t="s">
        <v>208</v>
      </c>
      <c r="D82" s="11">
        <v>15</v>
      </c>
      <c r="E82" s="13"/>
      <c r="F82" s="13"/>
      <c r="G82" s="13"/>
      <c r="H82" s="13"/>
      <c r="I82" s="13"/>
      <c r="J82" s="13"/>
      <c r="K82" s="13"/>
      <c r="L82" s="13">
        <f t="shared" si="1"/>
        <v>0</v>
      </c>
      <c r="M82" s="10" t="s">
        <v>210</v>
      </c>
      <c r="N82" s="2" t="s">
        <v>451</v>
      </c>
      <c r="O82" s="2" t="s">
        <v>210</v>
      </c>
      <c r="P82" s="2" t="s">
        <v>210</v>
      </c>
      <c r="Q82" s="2" t="s">
        <v>596</v>
      </c>
      <c r="R82" s="2" t="s">
        <v>200</v>
      </c>
      <c r="S82" s="2" t="s">
        <v>184</v>
      </c>
      <c r="T82" s="2" t="s">
        <v>184</v>
      </c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2" t="s">
        <v>210</v>
      </c>
      <c r="AS82" s="2" t="s">
        <v>210</v>
      </c>
      <c r="AT82" s="3"/>
      <c r="AU82" s="2" t="s">
        <v>254</v>
      </c>
      <c r="AV82" s="3">
        <v>48</v>
      </c>
    </row>
    <row r="83" spans="1:48" ht="30" customHeight="1">
      <c r="A83" s="10" t="s">
        <v>482</v>
      </c>
      <c r="B83" s="10" t="s">
        <v>183</v>
      </c>
      <c r="C83" s="10" t="s">
        <v>208</v>
      </c>
      <c r="D83" s="11">
        <v>19</v>
      </c>
      <c r="E83" s="13"/>
      <c r="F83" s="13"/>
      <c r="G83" s="13"/>
      <c r="H83" s="13"/>
      <c r="I83" s="13"/>
      <c r="J83" s="13"/>
      <c r="K83" s="13"/>
      <c r="L83" s="13">
        <f t="shared" si="1"/>
        <v>0</v>
      </c>
      <c r="M83" s="10" t="s">
        <v>210</v>
      </c>
      <c r="N83" s="2" t="s">
        <v>439</v>
      </c>
      <c r="O83" s="2" t="s">
        <v>210</v>
      </c>
      <c r="P83" s="2" t="s">
        <v>210</v>
      </c>
      <c r="Q83" s="2" t="s">
        <v>596</v>
      </c>
      <c r="R83" s="2" t="s">
        <v>200</v>
      </c>
      <c r="S83" s="2" t="s">
        <v>184</v>
      </c>
      <c r="T83" s="2" t="s">
        <v>184</v>
      </c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2" t="s">
        <v>210</v>
      </c>
      <c r="AS83" s="2" t="s">
        <v>210</v>
      </c>
      <c r="AT83" s="3"/>
      <c r="AU83" s="2" t="s">
        <v>173</v>
      </c>
      <c r="AV83" s="3">
        <v>49</v>
      </c>
    </row>
    <row r="84" spans="1:48" ht="30" customHeight="1">
      <c r="A84" s="10" t="s">
        <v>482</v>
      </c>
      <c r="B84" s="10" t="s">
        <v>205</v>
      </c>
      <c r="C84" s="10" t="s">
        <v>208</v>
      </c>
      <c r="D84" s="11">
        <v>5</v>
      </c>
      <c r="E84" s="13"/>
      <c r="F84" s="13"/>
      <c r="G84" s="13"/>
      <c r="H84" s="13"/>
      <c r="I84" s="13"/>
      <c r="J84" s="13"/>
      <c r="K84" s="13"/>
      <c r="L84" s="13">
        <f t="shared" si="1"/>
        <v>0</v>
      </c>
      <c r="M84" s="10" t="s">
        <v>210</v>
      </c>
      <c r="N84" s="2" t="s">
        <v>459</v>
      </c>
      <c r="O84" s="2" t="s">
        <v>210</v>
      </c>
      <c r="P84" s="2" t="s">
        <v>210</v>
      </c>
      <c r="Q84" s="2" t="s">
        <v>596</v>
      </c>
      <c r="R84" s="2" t="s">
        <v>200</v>
      </c>
      <c r="S84" s="2" t="s">
        <v>184</v>
      </c>
      <c r="T84" s="2" t="s">
        <v>184</v>
      </c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2" t="s">
        <v>210</v>
      </c>
      <c r="AS84" s="2" t="s">
        <v>210</v>
      </c>
      <c r="AT84" s="3"/>
      <c r="AU84" s="2" t="s">
        <v>335</v>
      </c>
      <c r="AV84" s="3">
        <v>50</v>
      </c>
    </row>
    <row r="85" spans="1:48" ht="30" customHeight="1">
      <c r="A85" s="10" t="s">
        <v>482</v>
      </c>
      <c r="B85" s="10" t="s">
        <v>227</v>
      </c>
      <c r="C85" s="10" t="s">
        <v>208</v>
      </c>
      <c r="D85" s="11">
        <v>1</v>
      </c>
      <c r="E85" s="13"/>
      <c r="F85" s="13"/>
      <c r="G85" s="13"/>
      <c r="H85" s="13"/>
      <c r="I85" s="13"/>
      <c r="J85" s="13"/>
      <c r="K85" s="13"/>
      <c r="L85" s="13">
        <f t="shared" si="1"/>
        <v>0</v>
      </c>
      <c r="M85" s="10" t="s">
        <v>210</v>
      </c>
      <c r="N85" s="2" t="s">
        <v>449</v>
      </c>
      <c r="O85" s="2" t="s">
        <v>210</v>
      </c>
      <c r="P85" s="2" t="s">
        <v>210</v>
      </c>
      <c r="Q85" s="2" t="s">
        <v>596</v>
      </c>
      <c r="R85" s="2" t="s">
        <v>200</v>
      </c>
      <c r="S85" s="2" t="s">
        <v>184</v>
      </c>
      <c r="T85" s="2" t="s">
        <v>184</v>
      </c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2" t="s">
        <v>210</v>
      </c>
      <c r="AS85" s="2" t="s">
        <v>210</v>
      </c>
      <c r="AT85" s="3"/>
      <c r="AU85" s="2" t="s">
        <v>345</v>
      </c>
      <c r="AV85" s="3">
        <v>51</v>
      </c>
    </row>
    <row r="86" spans="1:48" ht="30" customHeight="1">
      <c r="A86" s="10" t="s">
        <v>391</v>
      </c>
      <c r="B86" s="10" t="s">
        <v>39</v>
      </c>
      <c r="C86" s="10" t="s">
        <v>208</v>
      </c>
      <c r="D86" s="11">
        <v>1</v>
      </c>
      <c r="E86" s="13"/>
      <c r="F86" s="13"/>
      <c r="G86" s="13"/>
      <c r="H86" s="13"/>
      <c r="I86" s="13"/>
      <c r="J86" s="13"/>
      <c r="K86" s="13"/>
      <c r="L86" s="13">
        <f t="shared" si="1"/>
        <v>0</v>
      </c>
      <c r="M86" s="10" t="s">
        <v>210</v>
      </c>
      <c r="N86" s="2" t="s">
        <v>440</v>
      </c>
      <c r="O86" s="2" t="s">
        <v>210</v>
      </c>
      <c r="P86" s="2" t="s">
        <v>210</v>
      </c>
      <c r="Q86" s="2" t="s">
        <v>596</v>
      </c>
      <c r="R86" s="2" t="s">
        <v>200</v>
      </c>
      <c r="S86" s="2" t="s">
        <v>184</v>
      </c>
      <c r="T86" s="2" t="s">
        <v>184</v>
      </c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2" t="s">
        <v>210</v>
      </c>
      <c r="AS86" s="2" t="s">
        <v>210</v>
      </c>
      <c r="AT86" s="3"/>
      <c r="AU86" s="2" t="s">
        <v>385</v>
      </c>
      <c r="AV86" s="3">
        <v>165</v>
      </c>
    </row>
    <row r="87" spans="1:48" ht="30" customHeight="1">
      <c r="A87" s="10" t="s">
        <v>261</v>
      </c>
      <c r="B87" s="10" t="s">
        <v>3</v>
      </c>
      <c r="C87" s="10" t="s">
        <v>208</v>
      </c>
      <c r="D87" s="11">
        <v>1</v>
      </c>
      <c r="E87" s="13"/>
      <c r="F87" s="13"/>
      <c r="G87" s="13"/>
      <c r="H87" s="13"/>
      <c r="I87" s="13"/>
      <c r="J87" s="13"/>
      <c r="K87" s="13"/>
      <c r="L87" s="13">
        <f t="shared" si="1"/>
        <v>0</v>
      </c>
      <c r="M87" s="10" t="s">
        <v>210</v>
      </c>
      <c r="N87" s="2" t="s">
        <v>446</v>
      </c>
      <c r="O87" s="2" t="s">
        <v>210</v>
      </c>
      <c r="P87" s="2" t="s">
        <v>210</v>
      </c>
      <c r="Q87" s="2" t="s">
        <v>596</v>
      </c>
      <c r="R87" s="2" t="s">
        <v>200</v>
      </c>
      <c r="S87" s="2" t="s">
        <v>184</v>
      </c>
      <c r="T87" s="2" t="s">
        <v>184</v>
      </c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2" t="s">
        <v>210</v>
      </c>
      <c r="AS87" s="2" t="s">
        <v>210</v>
      </c>
      <c r="AT87" s="3"/>
      <c r="AU87" s="2" t="s">
        <v>338</v>
      </c>
      <c r="AV87" s="3">
        <v>53</v>
      </c>
    </row>
    <row r="88" spans="1:48" ht="30" customHeight="1">
      <c r="A88" s="10" t="s">
        <v>564</v>
      </c>
      <c r="B88" s="10" t="s">
        <v>582</v>
      </c>
      <c r="C88" s="10" t="s">
        <v>431</v>
      </c>
      <c r="D88" s="11">
        <v>1</v>
      </c>
      <c r="E88" s="13"/>
      <c r="F88" s="13"/>
      <c r="G88" s="13"/>
      <c r="H88" s="13"/>
      <c r="I88" s="13"/>
      <c r="J88" s="13"/>
      <c r="K88" s="13"/>
      <c r="L88" s="13">
        <f t="shared" si="1"/>
        <v>0</v>
      </c>
      <c r="M88" s="10" t="s">
        <v>210</v>
      </c>
      <c r="N88" s="2" t="s">
        <v>361</v>
      </c>
      <c r="O88" s="2" t="s">
        <v>210</v>
      </c>
      <c r="P88" s="2" t="s">
        <v>210</v>
      </c>
      <c r="Q88" s="2" t="s">
        <v>596</v>
      </c>
      <c r="R88" s="2" t="s">
        <v>184</v>
      </c>
      <c r="S88" s="2" t="s">
        <v>184</v>
      </c>
      <c r="T88" s="2" t="s">
        <v>200</v>
      </c>
      <c r="U88" s="3"/>
      <c r="V88" s="3"/>
      <c r="W88" s="3"/>
      <c r="X88" s="3"/>
      <c r="Y88" s="3">
        <v>2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2" t="s">
        <v>210</v>
      </c>
      <c r="AS88" s="2" t="s">
        <v>210</v>
      </c>
      <c r="AT88" s="3"/>
      <c r="AU88" s="2" t="s">
        <v>16</v>
      </c>
      <c r="AV88" s="3">
        <v>54</v>
      </c>
    </row>
    <row r="89" spans="1:48" ht="30" customHeight="1">
      <c r="A89" s="10" t="s">
        <v>192</v>
      </c>
      <c r="B89" s="10" t="s">
        <v>582</v>
      </c>
      <c r="C89" s="10" t="s">
        <v>431</v>
      </c>
      <c r="D89" s="11">
        <v>2</v>
      </c>
      <c r="E89" s="13"/>
      <c r="F89" s="13"/>
      <c r="G89" s="13"/>
      <c r="H89" s="13"/>
      <c r="I89" s="13"/>
      <c r="J89" s="13"/>
      <c r="K89" s="13"/>
      <c r="L89" s="13">
        <f t="shared" si="1"/>
        <v>0</v>
      </c>
      <c r="M89" s="10" t="s">
        <v>210</v>
      </c>
      <c r="N89" s="2" t="s">
        <v>363</v>
      </c>
      <c r="O89" s="2" t="s">
        <v>210</v>
      </c>
      <c r="P89" s="2" t="s">
        <v>210</v>
      </c>
      <c r="Q89" s="2" t="s">
        <v>596</v>
      </c>
      <c r="R89" s="2" t="s">
        <v>184</v>
      </c>
      <c r="S89" s="2" t="s">
        <v>184</v>
      </c>
      <c r="T89" s="2" t="s">
        <v>200</v>
      </c>
      <c r="U89" s="3"/>
      <c r="V89" s="3"/>
      <c r="W89" s="3"/>
      <c r="X89" s="3"/>
      <c r="Y89" s="3">
        <v>2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2" t="s">
        <v>210</v>
      </c>
      <c r="AS89" s="2" t="s">
        <v>210</v>
      </c>
      <c r="AT89" s="3"/>
      <c r="AU89" s="2" t="s">
        <v>281</v>
      </c>
      <c r="AV89" s="3">
        <v>55</v>
      </c>
    </row>
    <row r="90" spans="1:48" ht="30" customHeight="1">
      <c r="A90" s="10" t="s">
        <v>584</v>
      </c>
      <c r="B90" s="10" t="s">
        <v>599</v>
      </c>
      <c r="C90" s="10" t="s">
        <v>223</v>
      </c>
      <c r="D90" s="11">
        <v>1</v>
      </c>
      <c r="E90" s="13"/>
      <c r="F90" s="13"/>
      <c r="G90" s="13"/>
      <c r="H90" s="13"/>
      <c r="I90" s="13"/>
      <c r="J90" s="13"/>
      <c r="K90" s="13"/>
      <c r="L90" s="13">
        <f t="shared" si="1"/>
        <v>0</v>
      </c>
      <c r="M90" s="10" t="s">
        <v>210</v>
      </c>
      <c r="N90" s="2" t="s">
        <v>460</v>
      </c>
      <c r="O90" s="2" t="s">
        <v>210</v>
      </c>
      <c r="P90" s="2" t="s">
        <v>210</v>
      </c>
      <c r="Q90" s="2" t="s">
        <v>596</v>
      </c>
      <c r="R90" s="2" t="s">
        <v>184</v>
      </c>
      <c r="S90" s="2" t="s">
        <v>184</v>
      </c>
      <c r="T90" s="2" t="s">
        <v>184</v>
      </c>
      <c r="U90" s="3">
        <v>1</v>
      </c>
      <c r="V90" s="3">
        <v>0</v>
      </c>
      <c r="W90" s="3">
        <v>0.03</v>
      </c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2" t="s">
        <v>210</v>
      </c>
      <c r="AS90" s="2" t="s">
        <v>210</v>
      </c>
      <c r="AT90" s="3"/>
      <c r="AU90" s="2" t="s">
        <v>337</v>
      </c>
      <c r="AV90" s="3">
        <v>164</v>
      </c>
    </row>
    <row r="91" spans="1:13" ht="30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30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30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30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30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30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30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30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4" ht="30" customHeight="1">
      <c r="A99" s="10" t="s">
        <v>418</v>
      </c>
      <c r="B99" s="11"/>
      <c r="C99" s="11"/>
      <c r="D99" s="11"/>
      <c r="E99" s="11"/>
      <c r="F99" s="13"/>
      <c r="G99" s="11"/>
      <c r="H99" s="13"/>
      <c r="I99" s="11"/>
      <c r="J99" s="13"/>
      <c r="K99" s="11"/>
      <c r="L99" s="13">
        <f>SUM(L53:L98)</f>
        <v>0</v>
      </c>
      <c r="M99" s="11"/>
      <c r="N99" t="s">
        <v>614</v>
      </c>
    </row>
    <row r="100" spans="1:48" ht="30" customHeight="1">
      <c r="A100" s="10" t="s">
        <v>638</v>
      </c>
      <c r="B100" s="10" t="s">
        <v>210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3"/>
      <c r="O100" s="3"/>
      <c r="P100" s="3"/>
      <c r="Q100" s="2" t="s">
        <v>569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 ht="30" customHeight="1">
      <c r="A101" s="10" t="s">
        <v>29</v>
      </c>
      <c r="B101" s="10" t="s">
        <v>31</v>
      </c>
      <c r="C101" s="10" t="s">
        <v>196</v>
      </c>
      <c r="D101" s="11">
        <v>15</v>
      </c>
      <c r="E101" s="13"/>
      <c r="F101" s="13"/>
      <c r="G101" s="13"/>
      <c r="H101" s="13"/>
      <c r="I101" s="13"/>
      <c r="J101" s="13"/>
      <c r="K101" s="13"/>
      <c r="L101" s="13">
        <f aca="true" t="shared" si="2" ref="L101:L115">TRUNC(F101+H101+J101,0)</f>
        <v>0</v>
      </c>
      <c r="M101" s="10" t="s">
        <v>210</v>
      </c>
      <c r="N101" s="2" t="s">
        <v>380</v>
      </c>
      <c r="O101" s="2" t="s">
        <v>210</v>
      </c>
      <c r="P101" s="2" t="s">
        <v>210</v>
      </c>
      <c r="Q101" s="2" t="s">
        <v>569</v>
      </c>
      <c r="R101" s="2" t="s">
        <v>184</v>
      </c>
      <c r="S101" s="2" t="s">
        <v>184</v>
      </c>
      <c r="T101" s="2" t="s">
        <v>200</v>
      </c>
      <c r="U101" s="3"/>
      <c r="V101" s="3"/>
      <c r="W101" s="3"/>
      <c r="X101" s="3">
        <v>1</v>
      </c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2" t="s">
        <v>210</v>
      </c>
      <c r="AS101" s="2" t="s">
        <v>210</v>
      </c>
      <c r="AT101" s="3"/>
      <c r="AU101" s="2" t="s">
        <v>55</v>
      </c>
      <c r="AV101" s="3">
        <v>58</v>
      </c>
    </row>
    <row r="102" spans="1:48" ht="30" customHeight="1">
      <c r="A102" s="10" t="s">
        <v>29</v>
      </c>
      <c r="B102" s="10" t="s">
        <v>424</v>
      </c>
      <c r="C102" s="10" t="s">
        <v>196</v>
      </c>
      <c r="D102" s="11">
        <v>1</v>
      </c>
      <c r="E102" s="13"/>
      <c r="F102" s="13"/>
      <c r="G102" s="13"/>
      <c r="H102" s="13"/>
      <c r="I102" s="13"/>
      <c r="J102" s="13"/>
      <c r="K102" s="13"/>
      <c r="L102" s="13">
        <f t="shared" si="2"/>
        <v>0</v>
      </c>
      <c r="M102" s="10" t="s">
        <v>210</v>
      </c>
      <c r="N102" s="2" t="s">
        <v>167</v>
      </c>
      <c r="O102" s="2" t="s">
        <v>210</v>
      </c>
      <c r="P102" s="2" t="s">
        <v>210</v>
      </c>
      <c r="Q102" s="2" t="s">
        <v>569</v>
      </c>
      <c r="R102" s="2" t="s">
        <v>184</v>
      </c>
      <c r="S102" s="2" t="s">
        <v>184</v>
      </c>
      <c r="T102" s="2" t="s">
        <v>200</v>
      </c>
      <c r="U102" s="3"/>
      <c r="V102" s="3"/>
      <c r="W102" s="3"/>
      <c r="X102" s="3">
        <v>1</v>
      </c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2" t="s">
        <v>210</v>
      </c>
      <c r="AS102" s="2" t="s">
        <v>210</v>
      </c>
      <c r="AT102" s="3"/>
      <c r="AU102" s="2" t="s">
        <v>283</v>
      </c>
      <c r="AV102" s="3">
        <v>59</v>
      </c>
    </row>
    <row r="103" spans="1:48" ht="30" customHeight="1">
      <c r="A103" s="10" t="s">
        <v>226</v>
      </c>
      <c r="B103" s="10" t="s">
        <v>509</v>
      </c>
      <c r="C103" s="10" t="s">
        <v>223</v>
      </c>
      <c r="D103" s="11">
        <v>1</v>
      </c>
      <c r="E103" s="13"/>
      <c r="F103" s="13"/>
      <c r="G103" s="13"/>
      <c r="H103" s="13"/>
      <c r="I103" s="13"/>
      <c r="J103" s="13"/>
      <c r="K103" s="13"/>
      <c r="L103" s="13">
        <f t="shared" si="2"/>
        <v>0</v>
      </c>
      <c r="M103" s="10" t="s">
        <v>210</v>
      </c>
      <c r="N103" s="2" t="s">
        <v>632</v>
      </c>
      <c r="O103" s="2" t="s">
        <v>210</v>
      </c>
      <c r="P103" s="2" t="s">
        <v>210</v>
      </c>
      <c r="Q103" s="2" t="s">
        <v>569</v>
      </c>
      <c r="R103" s="2" t="s">
        <v>184</v>
      </c>
      <c r="S103" s="2" t="s">
        <v>184</v>
      </c>
      <c r="T103" s="2" t="s">
        <v>184</v>
      </c>
      <c r="U103" s="3">
        <v>0</v>
      </c>
      <c r="V103" s="3">
        <v>0</v>
      </c>
      <c r="W103" s="3">
        <v>0.03</v>
      </c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2" t="s">
        <v>210</v>
      </c>
      <c r="AS103" s="2" t="s">
        <v>210</v>
      </c>
      <c r="AT103" s="3"/>
      <c r="AU103" s="2" t="s">
        <v>340</v>
      </c>
      <c r="AV103" s="3">
        <v>227</v>
      </c>
    </row>
    <row r="104" spans="1:48" ht="30" customHeight="1">
      <c r="A104" s="10" t="s">
        <v>314</v>
      </c>
      <c r="B104" s="10" t="s">
        <v>421</v>
      </c>
      <c r="C104" s="10" t="s">
        <v>237</v>
      </c>
      <c r="D104" s="11">
        <v>2</v>
      </c>
      <c r="E104" s="13"/>
      <c r="F104" s="13"/>
      <c r="G104" s="13"/>
      <c r="H104" s="13"/>
      <c r="I104" s="13"/>
      <c r="J104" s="13"/>
      <c r="K104" s="13"/>
      <c r="L104" s="13">
        <f t="shared" si="2"/>
        <v>0</v>
      </c>
      <c r="M104" s="10" t="s">
        <v>210</v>
      </c>
      <c r="N104" s="2" t="s">
        <v>147</v>
      </c>
      <c r="O104" s="2" t="s">
        <v>210</v>
      </c>
      <c r="P104" s="2" t="s">
        <v>210</v>
      </c>
      <c r="Q104" s="2" t="s">
        <v>569</v>
      </c>
      <c r="R104" s="2" t="s">
        <v>184</v>
      </c>
      <c r="S104" s="2" t="s">
        <v>184</v>
      </c>
      <c r="T104" s="2" t="s">
        <v>200</v>
      </c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2" t="s">
        <v>210</v>
      </c>
      <c r="AS104" s="2" t="s">
        <v>210</v>
      </c>
      <c r="AT104" s="3"/>
      <c r="AU104" s="2" t="s">
        <v>85</v>
      </c>
      <c r="AV104" s="3">
        <v>60</v>
      </c>
    </row>
    <row r="105" spans="1:48" ht="30" customHeight="1">
      <c r="A105" s="10" t="s">
        <v>314</v>
      </c>
      <c r="B105" s="10" t="s">
        <v>427</v>
      </c>
      <c r="C105" s="10" t="s">
        <v>237</v>
      </c>
      <c r="D105" s="11">
        <v>2</v>
      </c>
      <c r="E105" s="13"/>
      <c r="F105" s="13"/>
      <c r="G105" s="13"/>
      <c r="H105" s="13"/>
      <c r="I105" s="13"/>
      <c r="J105" s="13"/>
      <c r="K105" s="13"/>
      <c r="L105" s="13">
        <f t="shared" si="2"/>
        <v>0</v>
      </c>
      <c r="M105" s="10" t="s">
        <v>210</v>
      </c>
      <c r="N105" s="2" t="s">
        <v>150</v>
      </c>
      <c r="O105" s="2" t="s">
        <v>210</v>
      </c>
      <c r="P105" s="2" t="s">
        <v>210</v>
      </c>
      <c r="Q105" s="2" t="s">
        <v>569</v>
      </c>
      <c r="R105" s="2" t="s">
        <v>184</v>
      </c>
      <c r="S105" s="2" t="s">
        <v>184</v>
      </c>
      <c r="T105" s="2" t="s">
        <v>200</v>
      </c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2" t="s">
        <v>210</v>
      </c>
      <c r="AS105" s="2" t="s">
        <v>210</v>
      </c>
      <c r="AT105" s="3"/>
      <c r="AU105" s="2" t="s">
        <v>66</v>
      </c>
      <c r="AV105" s="3">
        <v>61</v>
      </c>
    </row>
    <row r="106" spans="1:48" ht="30" customHeight="1">
      <c r="A106" s="10" t="s">
        <v>314</v>
      </c>
      <c r="B106" s="10" t="s">
        <v>0</v>
      </c>
      <c r="C106" s="10" t="s">
        <v>237</v>
      </c>
      <c r="D106" s="11">
        <v>1</v>
      </c>
      <c r="E106" s="13"/>
      <c r="F106" s="13"/>
      <c r="G106" s="13"/>
      <c r="H106" s="13"/>
      <c r="I106" s="13"/>
      <c r="J106" s="13"/>
      <c r="K106" s="13"/>
      <c r="L106" s="13">
        <f t="shared" si="2"/>
        <v>0</v>
      </c>
      <c r="M106" s="10" t="s">
        <v>210</v>
      </c>
      <c r="N106" s="2" t="s">
        <v>156</v>
      </c>
      <c r="O106" s="2" t="s">
        <v>210</v>
      </c>
      <c r="P106" s="2" t="s">
        <v>210</v>
      </c>
      <c r="Q106" s="2" t="s">
        <v>569</v>
      </c>
      <c r="R106" s="2" t="s">
        <v>184</v>
      </c>
      <c r="S106" s="2" t="s">
        <v>184</v>
      </c>
      <c r="T106" s="2" t="s">
        <v>200</v>
      </c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2" t="s">
        <v>210</v>
      </c>
      <c r="AS106" s="2" t="s">
        <v>210</v>
      </c>
      <c r="AT106" s="3"/>
      <c r="AU106" s="2" t="s">
        <v>62</v>
      </c>
      <c r="AV106" s="3">
        <v>62</v>
      </c>
    </row>
    <row r="107" spans="1:48" ht="30" customHeight="1">
      <c r="A107" s="10" t="s">
        <v>314</v>
      </c>
      <c r="B107" s="10" t="s">
        <v>530</v>
      </c>
      <c r="C107" s="10" t="s">
        <v>237</v>
      </c>
      <c r="D107" s="11">
        <v>2</v>
      </c>
      <c r="E107" s="13"/>
      <c r="F107" s="13"/>
      <c r="G107" s="13"/>
      <c r="H107" s="13"/>
      <c r="I107" s="13"/>
      <c r="J107" s="13"/>
      <c r="K107" s="13"/>
      <c r="L107" s="13">
        <f t="shared" si="2"/>
        <v>0</v>
      </c>
      <c r="M107" s="10" t="s">
        <v>210</v>
      </c>
      <c r="N107" s="2" t="s">
        <v>330</v>
      </c>
      <c r="O107" s="2" t="s">
        <v>210</v>
      </c>
      <c r="P107" s="2" t="s">
        <v>210</v>
      </c>
      <c r="Q107" s="2" t="s">
        <v>569</v>
      </c>
      <c r="R107" s="2" t="s">
        <v>184</v>
      </c>
      <c r="S107" s="2" t="s">
        <v>184</v>
      </c>
      <c r="T107" s="2" t="s">
        <v>200</v>
      </c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2" t="s">
        <v>210</v>
      </c>
      <c r="AS107" s="2" t="s">
        <v>210</v>
      </c>
      <c r="AT107" s="3"/>
      <c r="AU107" s="2" t="s">
        <v>49</v>
      </c>
      <c r="AV107" s="3">
        <v>66</v>
      </c>
    </row>
    <row r="108" spans="1:48" ht="30" customHeight="1">
      <c r="A108" s="10" t="s">
        <v>314</v>
      </c>
      <c r="B108" s="10" t="s">
        <v>10</v>
      </c>
      <c r="C108" s="10" t="s">
        <v>237</v>
      </c>
      <c r="D108" s="11">
        <v>1</v>
      </c>
      <c r="E108" s="13"/>
      <c r="F108" s="13"/>
      <c r="G108" s="13"/>
      <c r="H108" s="13"/>
      <c r="I108" s="13"/>
      <c r="J108" s="13"/>
      <c r="K108" s="13"/>
      <c r="L108" s="13">
        <f t="shared" si="2"/>
        <v>0</v>
      </c>
      <c r="M108" s="10" t="s">
        <v>210</v>
      </c>
      <c r="N108" s="2" t="s">
        <v>344</v>
      </c>
      <c r="O108" s="2" t="s">
        <v>210</v>
      </c>
      <c r="P108" s="2" t="s">
        <v>210</v>
      </c>
      <c r="Q108" s="2" t="s">
        <v>569</v>
      </c>
      <c r="R108" s="2" t="s">
        <v>184</v>
      </c>
      <c r="S108" s="2" t="s">
        <v>184</v>
      </c>
      <c r="T108" s="2" t="s">
        <v>200</v>
      </c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2" t="s">
        <v>210</v>
      </c>
      <c r="AS108" s="2" t="s">
        <v>210</v>
      </c>
      <c r="AT108" s="3"/>
      <c r="AU108" s="2" t="s">
        <v>51</v>
      </c>
      <c r="AV108" s="3">
        <v>67</v>
      </c>
    </row>
    <row r="109" spans="1:48" ht="30" customHeight="1">
      <c r="A109" s="10" t="s">
        <v>314</v>
      </c>
      <c r="B109" s="10" t="s">
        <v>413</v>
      </c>
      <c r="C109" s="10" t="s">
        <v>237</v>
      </c>
      <c r="D109" s="11">
        <v>2</v>
      </c>
      <c r="E109" s="13"/>
      <c r="F109" s="13"/>
      <c r="G109" s="13"/>
      <c r="H109" s="13"/>
      <c r="I109" s="13"/>
      <c r="J109" s="13"/>
      <c r="K109" s="13"/>
      <c r="L109" s="13">
        <f t="shared" si="2"/>
        <v>0</v>
      </c>
      <c r="M109" s="10" t="s">
        <v>210</v>
      </c>
      <c r="N109" s="2" t="s">
        <v>351</v>
      </c>
      <c r="O109" s="2" t="s">
        <v>210</v>
      </c>
      <c r="P109" s="2" t="s">
        <v>210</v>
      </c>
      <c r="Q109" s="2" t="s">
        <v>569</v>
      </c>
      <c r="R109" s="2" t="s">
        <v>184</v>
      </c>
      <c r="S109" s="2" t="s">
        <v>184</v>
      </c>
      <c r="T109" s="2" t="s">
        <v>200</v>
      </c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2" t="s">
        <v>210</v>
      </c>
      <c r="AS109" s="2" t="s">
        <v>210</v>
      </c>
      <c r="AT109" s="3"/>
      <c r="AU109" s="2" t="s">
        <v>61</v>
      </c>
      <c r="AV109" s="3">
        <v>69</v>
      </c>
    </row>
    <row r="110" spans="1:48" ht="30" customHeight="1">
      <c r="A110" s="10" t="s">
        <v>314</v>
      </c>
      <c r="B110" s="10" t="s">
        <v>635</v>
      </c>
      <c r="C110" s="10" t="s">
        <v>237</v>
      </c>
      <c r="D110" s="11">
        <v>2</v>
      </c>
      <c r="E110" s="13"/>
      <c r="F110" s="13"/>
      <c r="G110" s="13"/>
      <c r="H110" s="13"/>
      <c r="I110" s="13"/>
      <c r="J110" s="13"/>
      <c r="K110" s="13"/>
      <c r="L110" s="13">
        <f t="shared" si="2"/>
        <v>0</v>
      </c>
      <c r="M110" s="10" t="s">
        <v>210</v>
      </c>
      <c r="N110" s="2" t="s">
        <v>384</v>
      </c>
      <c r="O110" s="2" t="s">
        <v>210</v>
      </c>
      <c r="P110" s="2" t="s">
        <v>210</v>
      </c>
      <c r="Q110" s="2" t="s">
        <v>569</v>
      </c>
      <c r="R110" s="2" t="s">
        <v>184</v>
      </c>
      <c r="S110" s="2" t="s">
        <v>184</v>
      </c>
      <c r="T110" s="2" t="s">
        <v>200</v>
      </c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2" t="s">
        <v>210</v>
      </c>
      <c r="AS110" s="2" t="s">
        <v>210</v>
      </c>
      <c r="AT110" s="3"/>
      <c r="AU110" s="2" t="s">
        <v>50</v>
      </c>
      <c r="AV110" s="3">
        <v>70</v>
      </c>
    </row>
    <row r="111" spans="1:48" ht="30" customHeight="1">
      <c r="A111" s="10" t="s">
        <v>121</v>
      </c>
      <c r="B111" s="10" t="s">
        <v>212</v>
      </c>
      <c r="C111" s="10" t="s">
        <v>208</v>
      </c>
      <c r="D111" s="11">
        <v>11</v>
      </c>
      <c r="E111" s="13"/>
      <c r="F111" s="13"/>
      <c r="G111" s="13"/>
      <c r="H111" s="13"/>
      <c r="I111" s="13"/>
      <c r="J111" s="13"/>
      <c r="K111" s="13"/>
      <c r="L111" s="13">
        <f t="shared" si="2"/>
        <v>0</v>
      </c>
      <c r="M111" s="10" t="s">
        <v>210</v>
      </c>
      <c r="N111" s="2" t="s">
        <v>458</v>
      </c>
      <c r="O111" s="2" t="s">
        <v>210</v>
      </c>
      <c r="P111" s="2" t="s">
        <v>210</v>
      </c>
      <c r="Q111" s="2" t="s">
        <v>569</v>
      </c>
      <c r="R111" s="2" t="s">
        <v>200</v>
      </c>
      <c r="S111" s="2" t="s">
        <v>184</v>
      </c>
      <c r="T111" s="2" t="s">
        <v>184</v>
      </c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2" t="s">
        <v>210</v>
      </c>
      <c r="AS111" s="2" t="s">
        <v>210</v>
      </c>
      <c r="AT111" s="3"/>
      <c r="AU111" s="2" t="s">
        <v>246</v>
      </c>
      <c r="AV111" s="3">
        <v>71</v>
      </c>
    </row>
    <row r="112" spans="1:48" ht="30" customHeight="1">
      <c r="A112" s="10" t="s">
        <v>121</v>
      </c>
      <c r="B112" s="10" t="s">
        <v>585</v>
      </c>
      <c r="C112" s="10" t="s">
        <v>208</v>
      </c>
      <c r="D112" s="11">
        <v>1</v>
      </c>
      <c r="E112" s="13"/>
      <c r="F112" s="13"/>
      <c r="G112" s="13"/>
      <c r="H112" s="13"/>
      <c r="I112" s="13"/>
      <c r="J112" s="13"/>
      <c r="K112" s="13"/>
      <c r="L112" s="13">
        <f t="shared" si="2"/>
        <v>0</v>
      </c>
      <c r="M112" s="10" t="s">
        <v>210</v>
      </c>
      <c r="N112" s="2" t="s">
        <v>436</v>
      </c>
      <c r="O112" s="2" t="s">
        <v>210</v>
      </c>
      <c r="P112" s="2" t="s">
        <v>210</v>
      </c>
      <c r="Q112" s="2" t="s">
        <v>569</v>
      </c>
      <c r="R112" s="2" t="s">
        <v>200</v>
      </c>
      <c r="S112" s="2" t="s">
        <v>184</v>
      </c>
      <c r="T112" s="2" t="s">
        <v>184</v>
      </c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2" t="s">
        <v>210</v>
      </c>
      <c r="AS112" s="2" t="s">
        <v>210</v>
      </c>
      <c r="AT112" s="3"/>
      <c r="AU112" s="2" t="s">
        <v>334</v>
      </c>
      <c r="AV112" s="3">
        <v>72</v>
      </c>
    </row>
    <row r="113" spans="1:48" ht="30" customHeight="1">
      <c r="A113" s="10" t="s">
        <v>564</v>
      </c>
      <c r="B113" s="10" t="s">
        <v>582</v>
      </c>
      <c r="C113" s="10" t="s">
        <v>431</v>
      </c>
      <c r="D113" s="11">
        <v>1</v>
      </c>
      <c r="E113" s="13"/>
      <c r="F113" s="13"/>
      <c r="G113" s="13"/>
      <c r="H113" s="13"/>
      <c r="I113" s="13"/>
      <c r="J113" s="13"/>
      <c r="K113" s="13"/>
      <c r="L113" s="13">
        <f t="shared" si="2"/>
        <v>0</v>
      </c>
      <c r="M113" s="10" t="s">
        <v>210</v>
      </c>
      <c r="N113" s="2" t="s">
        <v>361</v>
      </c>
      <c r="O113" s="2" t="s">
        <v>210</v>
      </c>
      <c r="P113" s="2" t="s">
        <v>210</v>
      </c>
      <c r="Q113" s="2" t="s">
        <v>569</v>
      </c>
      <c r="R113" s="2" t="s">
        <v>184</v>
      </c>
      <c r="S113" s="2" t="s">
        <v>184</v>
      </c>
      <c r="T113" s="2" t="s">
        <v>200</v>
      </c>
      <c r="U113" s="3"/>
      <c r="V113" s="3"/>
      <c r="W113" s="3"/>
      <c r="X113" s="3"/>
      <c r="Y113" s="3">
        <v>2</v>
      </c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2" t="s">
        <v>210</v>
      </c>
      <c r="AS113" s="2" t="s">
        <v>210</v>
      </c>
      <c r="AT113" s="3"/>
      <c r="AU113" s="2" t="s">
        <v>282</v>
      </c>
      <c r="AV113" s="3">
        <v>73</v>
      </c>
    </row>
    <row r="114" spans="1:48" ht="30" customHeight="1">
      <c r="A114" s="10" t="s">
        <v>192</v>
      </c>
      <c r="B114" s="10" t="s">
        <v>582</v>
      </c>
      <c r="C114" s="10" t="s">
        <v>431</v>
      </c>
      <c r="D114" s="11">
        <v>1</v>
      </c>
      <c r="E114" s="13"/>
      <c r="F114" s="13"/>
      <c r="G114" s="13"/>
      <c r="H114" s="13"/>
      <c r="I114" s="13"/>
      <c r="J114" s="13"/>
      <c r="K114" s="13"/>
      <c r="L114" s="13">
        <f t="shared" si="2"/>
        <v>0</v>
      </c>
      <c r="M114" s="10" t="s">
        <v>210</v>
      </c>
      <c r="N114" s="2" t="s">
        <v>363</v>
      </c>
      <c r="O114" s="2" t="s">
        <v>210</v>
      </c>
      <c r="P114" s="2" t="s">
        <v>210</v>
      </c>
      <c r="Q114" s="2" t="s">
        <v>569</v>
      </c>
      <c r="R114" s="2" t="s">
        <v>184</v>
      </c>
      <c r="S114" s="2" t="s">
        <v>184</v>
      </c>
      <c r="T114" s="2" t="s">
        <v>200</v>
      </c>
      <c r="U114" s="3"/>
      <c r="V114" s="3"/>
      <c r="W114" s="3"/>
      <c r="X114" s="3"/>
      <c r="Y114" s="3">
        <v>2</v>
      </c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2" t="s">
        <v>210</v>
      </c>
      <c r="AS114" s="2" t="s">
        <v>210</v>
      </c>
      <c r="AT114" s="3"/>
      <c r="AU114" s="2" t="s">
        <v>52</v>
      </c>
      <c r="AV114" s="3">
        <v>74</v>
      </c>
    </row>
    <row r="115" spans="1:48" ht="30" customHeight="1">
      <c r="A115" s="10" t="s">
        <v>584</v>
      </c>
      <c r="B115" s="10" t="s">
        <v>599</v>
      </c>
      <c r="C115" s="10" t="s">
        <v>223</v>
      </c>
      <c r="D115" s="11">
        <v>1</v>
      </c>
      <c r="E115" s="13"/>
      <c r="F115" s="13"/>
      <c r="G115" s="13"/>
      <c r="H115" s="13"/>
      <c r="I115" s="13"/>
      <c r="J115" s="13"/>
      <c r="K115" s="13"/>
      <c r="L115" s="13">
        <f t="shared" si="2"/>
        <v>0</v>
      </c>
      <c r="M115" s="10" t="s">
        <v>210</v>
      </c>
      <c r="N115" s="2" t="s">
        <v>460</v>
      </c>
      <c r="O115" s="2" t="s">
        <v>210</v>
      </c>
      <c r="P115" s="2" t="s">
        <v>210</v>
      </c>
      <c r="Q115" s="2" t="s">
        <v>569</v>
      </c>
      <c r="R115" s="2" t="s">
        <v>184</v>
      </c>
      <c r="S115" s="2" t="s">
        <v>184</v>
      </c>
      <c r="T115" s="2" t="s">
        <v>184</v>
      </c>
      <c r="U115" s="3">
        <v>1</v>
      </c>
      <c r="V115" s="3">
        <v>0</v>
      </c>
      <c r="W115" s="3">
        <v>0.03</v>
      </c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2" t="s">
        <v>210</v>
      </c>
      <c r="AS115" s="2" t="s">
        <v>210</v>
      </c>
      <c r="AT115" s="3"/>
      <c r="AU115" s="2" t="s">
        <v>387</v>
      </c>
      <c r="AV115" s="3">
        <v>167</v>
      </c>
    </row>
    <row r="116" spans="1:13" ht="30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30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30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30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30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30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30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4" ht="30" customHeight="1">
      <c r="A123" s="10" t="s">
        <v>418</v>
      </c>
      <c r="B123" s="11"/>
      <c r="C123" s="11"/>
      <c r="D123" s="11"/>
      <c r="E123" s="11"/>
      <c r="F123" s="13"/>
      <c r="G123" s="11"/>
      <c r="H123" s="13"/>
      <c r="I123" s="11"/>
      <c r="J123" s="13"/>
      <c r="K123" s="11"/>
      <c r="L123" s="13">
        <f>SUM(L101:L122)</f>
        <v>0</v>
      </c>
      <c r="M123" s="11"/>
      <c r="N123" t="s">
        <v>614</v>
      </c>
    </row>
    <row r="124" spans="1:48" ht="30" customHeight="1">
      <c r="A124" s="10" t="s">
        <v>41</v>
      </c>
      <c r="B124" s="10" t="s">
        <v>210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3"/>
      <c r="O124" s="3"/>
      <c r="P124" s="3"/>
      <c r="Q124" s="2" t="s">
        <v>487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 ht="30" customHeight="1">
      <c r="A125" s="10" t="s">
        <v>501</v>
      </c>
      <c r="B125" s="10" t="s">
        <v>503</v>
      </c>
      <c r="C125" s="10" t="s">
        <v>21</v>
      </c>
      <c r="D125" s="11">
        <v>2</v>
      </c>
      <c r="E125" s="13"/>
      <c r="F125" s="13"/>
      <c r="G125" s="13"/>
      <c r="H125" s="13"/>
      <c r="I125" s="13"/>
      <c r="J125" s="13"/>
      <c r="K125" s="13"/>
      <c r="L125" s="13">
        <f aca="true" t="shared" si="3" ref="L125:L133">TRUNC(F125+H125+J125,0)</f>
        <v>0</v>
      </c>
      <c r="M125" s="10" t="s">
        <v>210</v>
      </c>
      <c r="N125" s="2" t="s">
        <v>456</v>
      </c>
      <c r="O125" s="2" t="s">
        <v>210</v>
      </c>
      <c r="P125" s="2" t="s">
        <v>210</v>
      </c>
      <c r="Q125" s="2" t="s">
        <v>487</v>
      </c>
      <c r="R125" s="2" t="s">
        <v>200</v>
      </c>
      <c r="S125" s="2" t="s">
        <v>184</v>
      </c>
      <c r="T125" s="2" t="s">
        <v>184</v>
      </c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2" t="s">
        <v>210</v>
      </c>
      <c r="AS125" s="2" t="s">
        <v>210</v>
      </c>
      <c r="AT125" s="3"/>
      <c r="AU125" s="2" t="s">
        <v>154</v>
      </c>
      <c r="AV125" s="3">
        <v>78</v>
      </c>
    </row>
    <row r="126" spans="1:48" ht="30" customHeight="1">
      <c r="A126" s="10" t="s">
        <v>499</v>
      </c>
      <c r="B126" s="10" t="s">
        <v>567</v>
      </c>
      <c r="C126" s="10" t="s">
        <v>21</v>
      </c>
      <c r="D126" s="11">
        <v>4</v>
      </c>
      <c r="E126" s="13"/>
      <c r="F126" s="13"/>
      <c r="G126" s="13"/>
      <c r="H126" s="13"/>
      <c r="I126" s="13"/>
      <c r="J126" s="13"/>
      <c r="K126" s="13"/>
      <c r="L126" s="13">
        <f t="shared" si="3"/>
        <v>0</v>
      </c>
      <c r="M126" s="10" t="s">
        <v>210</v>
      </c>
      <c r="N126" s="2" t="s">
        <v>437</v>
      </c>
      <c r="O126" s="2" t="s">
        <v>210</v>
      </c>
      <c r="P126" s="2" t="s">
        <v>210</v>
      </c>
      <c r="Q126" s="2" t="s">
        <v>487</v>
      </c>
      <c r="R126" s="2" t="s">
        <v>200</v>
      </c>
      <c r="S126" s="2" t="s">
        <v>184</v>
      </c>
      <c r="T126" s="2" t="s">
        <v>184</v>
      </c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2" t="s">
        <v>210</v>
      </c>
      <c r="AS126" s="2" t="s">
        <v>210</v>
      </c>
      <c r="AT126" s="3"/>
      <c r="AU126" s="2" t="s">
        <v>148</v>
      </c>
      <c r="AV126" s="3">
        <v>79</v>
      </c>
    </row>
    <row r="127" spans="1:48" ht="30" customHeight="1">
      <c r="A127" s="10" t="s">
        <v>581</v>
      </c>
      <c r="B127" s="10" t="s">
        <v>298</v>
      </c>
      <c r="C127" s="10" t="s">
        <v>21</v>
      </c>
      <c r="D127" s="11">
        <v>1</v>
      </c>
      <c r="E127" s="13"/>
      <c r="F127" s="13"/>
      <c r="G127" s="13"/>
      <c r="H127" s="13"/>
      <c r="I127" s="13"/>
      <c r="J127" s="13"/>
      <c r="K127" s="13"/>
      <c r="L127" s="13">
        <f t="shared" si="3"/>
        <v>0</v>
      </c>
      <c r="M127" s="10" t="s">
        <v>210</v>
      </c>
      <c r="N127" s="2" t="s">
        <v>438</v>
      </c>
      <c r="O127" s="2" t="s">
        <v>210</v>
      </c>
      <c r="P127" s="2" t="s">
        <v>210</v>
      </c>
      <c r="Q127" s="2" t="s">
        <v>487</v>
      </c>
      <c r="R127" s="2" t="s">
        <v>200</v>
      </c>
      <c r="S127" s="2" t="s">
        <v>184</v>
      </c>
      <c r="T127" s="2" t="s">
        <v>184</v>
      </c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2" t="s">
        <v>210</v>
      </c>
      <c r="AS127" s="2" t="s">
        <v>210</v>
      </c>
      <c r="AT127" s="3"/>
      <c r="AU127" s="2" t="s">
        <v>257</v>
      </c>
      <c r="AV127" s="3">
        <v>80</v>
      </c>
    </row>
    <row r="128" spans="1:48" ht="30" customHeight="1">
      <c r="A128" s="10" t="s">
        <v>581</v>
      </c>
      <c r="B128" s="10" t="s">
        <v>490</v>
      </c>
      <c r="C128" s="10" t="s">
        <v>21</v>
      </c>
      <c r="D128" s="11">
        <v>1</v>
      </c>
      <c r="E128" s="13"/>
      <c r="F128" s="13"/>
      <c r="G128" s="13"/>
      <c r="H128" s="13"/>
      <c r="I128" s="13"/>
      <c r="J128" s="13"/>
      <c r="K128" s="13"/>
      <c r="L128" s="13">
        <f t="shared" si="3"/>
        <v>0</v>
      </c>
      <c r="M128" s="10" t="s">
        <v>210</v>
      </c>
      <c r="N128" s="2" t="s">
        <v>442</v>
      </c>
      <c r="O128" s="2" t="s">
        <v>210</v>
      </c>
      <c r="P128" s="2" t="s">
        <v>210</v>
      </c>
      <c r="Q128" s="2" t="s">
        <v>487</v>
      </c>
      <c r="R128" s="2" t="s">
        <v>200</v>
      </c>
      <c r="S128" s="2" t="s">
        <v>184</v>
      </c>
      <c r="T128" s="2" t="s">
        <v>184</v>
      </c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2" t="s">
        <v>210</v>
      </c>
      <c r="AS128" s="2" t="s">
        <v>210</v>
      </c>
      <c r="AT128" s="3"/>
      <c r="AU128" s="2" t="s">
        <v>144</v>
      </c>
      <c r="AV128" s="3">
        <v>81</v>
      </c>
    </row>
    <row r="129" spans="1:48" ht="30" customHeight="1">
      <c r="A129" s="10" t="s">
        <v>553</v>
      </c>
      <c r="B129" s="10" t="s">
        <v>303</v>
      </c>
      <c r="C129" s="10" t="s">
        <v>21</v>
      </c>
      <c r="D129" s="11">
        <v>1</v>
      </c>
      <c r="E129" s="13"/>
      <c r="F129" s="13"/>
      <c r="G129" s="13"/>
      <c r="H129" s="13"/>
      <c r="I129" s="13"/>
      <c r="J129" s="13"/>
      <c r="K129" s="13"/>
      <c r="L129" s="13">
        <f t="shared" si="3"/>
        <v>0</v>
      </c>
      <c r="M129" s="10" t="s">
        <v>210</v>
      </c>
      <c r="N129" s="2" t="s">
        <v>447</v>
      </c>
      <c r="O129" s="2" t="s">
        <v>210</v>
      </c>
      <c r="P129" s="2" t="s">
        <v>210</v>
      </c>
      <c r="Q129" s="2" t="s">
        <v>487</v>
      </c>
      <c r="R129" s="2" t="s">
        <v>200</v>
      </c>
      <c r="S129" s="2" t="s">
        <v>184</v>
      </c>
      <c r="T129" s="2" t="s">
        <v>184</v>
      </c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2" t="s">
        <v>210</v>
      </c>
      <c r="AS129" s="2" t="s">
        <v>210</v>
      </c>
      <c r="AT129" s="3"/>
      <c r="AU129" s="2" t="s">
        <v>136</v>
      </c>
      <c r="AV129" s="3">
        <v>82</v>
      </c>
    </row>
    <row r="130" spans="1:48" ht="30" customHeight="1">
      <c r="A130" s="10" t="s">
        <v>304</v>
      </c>
      <c r="B130" s="10" t="s">
        <v>600</v>
      </c>
      <c r="C130" s="10" t="s">
        <v>21</v>
      </c>
      <c r="D130" s="11">
        <v>2</v>
      </c>
      <c r="E130" s="13"/>
      <c r="F130" s="13"/>
      <c r="G130" s="13"/>
      <c r="H130" s="13"/>
      <c r="I130" s="13"/>
      <c r="J130" s="13"/>
      <c r="K130" s="13"/>
      <c r="L130" s="13">
        <f t="shared" si="3"/>
        <v>0</v>
      </c>
      <c r="M130" s="10" t="s">
        <v>210</v>
      </c>
      <c r="N130" s="2" t="s">
        <v>452</v>
      </c>
      <c r="O130" s="2" t="s">
        <v>210</v>
      </c>
      <c r="P130" s="2" t="s">
        <v>210</v>
      </c>
      <c r="Q130" s="2" t="s">
        <v>487</v>
      </c>
      <c r="R130" s="2" t="s">
        <v>200</v>
      </c>
      <c r="S130" s="2" t="s">
        <v>184</v>
      </c>
      <c r="T130" s="2" t="s">
        <v>184</v>
      </c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2" t="s">
        <v>210</v>
      </c>
      <c r="AS130" s="2" t="s">
        <v>210</v>
      </c>
      <c r="AT130" s="3"/>
      <c r="AU130" s="2" t="s">
        <v>125</v>
      </c>
      <c r="AV130" s="3">
        <v>84</v>
      </c>
    </row>
    <row r="131" spans="1:48" ht="30" customHeight="1">
      <c r="A131" s="10" t="s">
        <v>477</v>
      </c>
      <c r="B131" s="10" t="s">
        <v>551</v>
      </c>
      <c r="C131" s="10" t="s">
        <v>21</v>
      </c>
      <c r="D131" s="11">
        <v>2</v>
      </c>
      <c r="E131" s="13"/>
      <c r="F131" s="13"/>
      <c r="G131" s="13"/>
      <c r="H131" s="13"/>
      <c r="I131" s="13"/>
      <c r="J131" s="13"/>
      <c r="K131" s="13"/>
      <c r="L131" s="13">
        <f t="shared" si="3"/>
        <v>0</v>
      </c>
      <c r="M131" s="10" t="s">
        <v>210</v>
      </c>
      <c r="N131" s="2" t="s">
        <v>461</v>
      </c>
      <c r="O131" s="2" t="s">
        <v>210</v>
      </c>
      <c r="P131" s="2" t="s">
        <v>210</v>
      </c>
      <c r="Q131" s="2" t="s">
        <v>487</v>
      </c>
      <c r="R131" s="2" t="s">
        <v>200</v>
      </c>
      <c r="S131" s="2" t="s">
        <v>184</v>
      </c>
      <c r="T131" s="2" t="s">
        <v>184</v>
      </c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2" t="s">
        <v>210</v>
      </c>
      <c r="AS131" s="2" t="s">
        <v>210</v>
      </c>
      <c r="AT131" s="3"/>
      <c r="AU131" s="2" t="s">
        <v>260</v>
      </c>
      <c r="AV131" s="3">
        <v>85</v>
      </c>
    </row>
    <row r="132" spans="1:48" ht="30" customHeight="1">
      <c r="A132" s="10" t="s">
        <v>36</v>
      </c>
      <c r="B132" s="10" t="s">
        <v>579</v>
      </c>
      <c r="C132" s="10" t="s">
        <v>21</v>
      </c>
      <c r="D132" s="11">
        <v>2</v>
      </c>
      <c r="E132" s="13"/>
      <c r="F132" s="13"/>
      <c r="G132" s="13"/>
      <c r="H132" s="13"/>
      <c r="I132" s="13"/>
      <c r="J132" s="13"/>
      <c r="K132" s="13"/>
      <c r="L132" s="13">
        <f t="shared" si="3"/>
        <v>0</v>
      </c>
      <c r="M132" s="10" t="s">
        <v>210</v>
      </c>
      <c r="N132" s="2" t="s">
        <v>453</v>
      </c>
      <c r="O132" s="2" t="s">
        <v>210</v>
      </c>
      <c r="P132" s="2" t="s">
        <v>210</v>
      </c>
      <c r="Q132" s="2" t="s">
        <v>487</v>
      </c>
      <c r="R132" s="2" t="s">
        <v>200</v>
      </c>
      <c r="S132" s="2" t="s">
        <v>184</v>
      </c>
      <c r="T132" s="2" t="s">
        <v>184</v>
      </c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2" t="s">
        <v>210</v>
      </c>
      <c r="AS132" s="2" t="s">
        <v>210</v>
      </c>
      <c r="AT132" s="3"/>
      <c r="AU132" s="2" t="s">
        <v>129</v>
      </c>
      <c r="AV132" s="3">
        <v>86</v>
      </c>
    </row>
    <row r="133" spans="1:48" ht="30" customHeight="1">
      <c r="A133" s="10" t="s">
        <v>495</v>
      </c>
      <c r="B133" s="10" t="s">
        <v>615</v>
      </c>
      <c r="C133" s="10" t="s">
        <v>232</v>
      </c>
      <c r="D133" s="11">
        <v>3</v>
      </c>
      <c r="E133" s="13"/>
      <c r="F133" s="13"/>
      <c r="G133" s="13"/>
      <c r="H133" s="13"/>
      <c r="I133" s="13"/>
      <c r="J133" s="13"/>
      <c r="K133" s="13"/>
      <c r="L133" s="13">
        <f t="shared" si="3"/>
        <v>0</v>
      </c>
      <c r="M133" s="10" t="s">
        <v>210</v>
      </c>
      <c r="N133" s="2" t="s">
        <v>352</v>
      </c>
      <c r="O133" s="2" t="s">
        <v>210</v>
      </c>
      <c r="P133" s="2" t="s">
        <v>210</v>
      </c>
      <c r="Q133" s="2" t="s">
        <v>487</v>
      </c>
      <c r="R133" s="2" t="s">
        <v>200</v>
      </c>
      <c r="S133" s="2" t="s">
        <v>184</v>
      </c>
      <c r="T133" s="2" t="s">
        <v>184</v>
      </c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2" t="s">
        <v>210</v>
      </c>
      <c r="AS133" s="2" t="s">
        <v>210</v>
      </c>
      <c r="AT133" s="3"/>
      <c r="AU133" s="2" t="s">
        <v>23</v>
      </c>
      <c r="AV133" s="3">
        <v>223</v>
      </c>
    </row>
    <row r="134" spans="1:13" ht="30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30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30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30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30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30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30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30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30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30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30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30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30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4" ht="30" customHeight="1">
      <c r="A147" s="10" t="s">
        <v>418</v>
      </c>
      <c r="B147" s="11"/>
      <c r="C147" s="11"/>
      <c r="D147" s="11"/>
      <c r="E147" s="11"/>
      <c r="F147" s="13"/>
      <c r="G147" s="11"/>
      <c r="H147" s="13"/>
      <c r="I147" s="11"/>
      <c r="J147" s="13"/>
      <c r="K147" s="11"/>
      <c r="L147" s="13">
        <f>SUM(L125:L146)</f>
        <v>0</v>
      </c>
      <c r="M147" s="11"/>
      <c r="N147" t="s">
        <v>614</v>
      </c>
    </row>
    <row r="148" spans="1:48" ht="30" customHeight="1">
      <c r="A148" s="14" t="s">
        <v>521</v>
      </c>
      <c r="B148" s="14" t="s">
        <v>210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8"/>
      <c r="O148" s="8"/>
      <c r="P148" s="8"/>
      <c r="Q148" s="7" t="s">
        <v>478</v>
      </c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</row>
    <row r="149" spans="1:48" ht="30" customHeight="1">
      <c r="A149" s="10" t="s">
        <v>564</v>
      </c>
      <c r="B149" s="10" t="s">
        <v>582</v>
      </c>
      <c r="C149" s="10" t="s">
        <v>431</v>
      </c>
      <c r="D149" s="11">
        <v>3</v>
      </c>
      <c r="E149" s="13"/>
      <c r="F149" s="13"/>
      <c r="G149" s="13"/>
      <c r="H149" s="13"/>
      <c r="I149" s="13"/>
      <c r="J149" s="13"/>
      <c r="K149" s="13"/>
      <c r="L149" s="13">
        <f aca="true" t="shared" si="4" ref="L149:L152">TRUNC(F149+H149+J149,0)</f>
        <v>0</v>
      </c>
      <c r="M149" s="10" t="s">
        <v>210</v>
      </c>
      <c r="N149" s="2" t="s">
        <v>361</v>
      </c>
      <c r="O149" s="2" t="s">
        <v>210</v>
      </c>
      <c r="P149" s="2" t="s">
        <v>210</v>
      </c>
      <c r="Q149" s="2" t="s">
        <v>478</v>
      </c>
      <c r="R149" s="2" t="s">
        <v>184</v>
      </c>
      <c r="S149" s="2" t="s">
        <v>184</v>
      </c>
      <c r="T149" s="2" t="s">
        <v>200</v>
      </c>
      <c r="U149" s="3"/>
      <c r="V149" s="3"/>
      <c r="W149" s="3"/>
      <c r="X149" s="3">
        <v>1</v>
      </c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2" t="s">
        <v>210</v>
      </c>
      <c r="AS149" s="2" t="s">
        <v>210</v>
      </c>
      <c r="AT149" s="3"/>
      <c r="AU149" s="2" t="s">
        <v>280</v>
      </c>
      <c r="AV149" s="3">
        <v>95</v>
      </c>
    </row>
    <row r="150" spans="1:48" ht="30" customHeight="1">
      <c r="A150" s="10" t="s">
        <v>192</v>
      </c>
      <c r="B150" s="10" t="s">
        <v>582</v>
      </c>
      <c r="C150" s="10" t="s">
        <v>431</v>
      </c>
      <c r="D150" s="11">
        <v>2</v>
      </c>
      <c r="E150" s="13"/>
      <c r="F150" s="13"/>
      <c r="G150" s="13"/>
      <c r="H150" s="13"/>
      <c r="I150" s="13"/>
      <c r="J150" s="13"/>
      <c r="K150" s="13"/>
      <c r="L150" s="13">
        <f t="shared" si="4"/>
        <v>0</v>
      </c>
      <c r="M150" s="10" t="s">
        <v>210</v>
      </c>
      <c r="N150" s="2" t="s">
        <v>363</v>
      </c>
      <c r="O150" s="2" t="s">
        <v>210</v>
      </c>
      <c r="P150" s="2" t="s">
        <v>210</v>
      </c>
      <c r="Q150" s="2" t="s">
        <v>478</v>
      </c>
      <c r="R150" s="2" t="s">
        <v>184</v>
      </c>
      <c r="S150" s="2" t="s">
        <v>184</v>
      </c>
      <c r="T150" s="2" t="s">
        <v>200</v>
      </c>
      <c r="U150" s="3"/>
      <c r="V150" s="3"/>
      <c r="W150" s="3"/>
      <c r="X150" s="3">
        <v>1</v>
      </c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2" t="s">
        <v>210</v>
      </c>
      <c r="AS150" s="2" t="s">
        <v>210</v>
      </c>
      <c r="AT150" s="3"/>
      <c r="AU150" s="2" t="s">
        <v>294</v>
      </c>
      <c r="AV150" s="3">
        <v>96</v>
      </c>
    </row>
    <row r="151" spans="1:48" ht="30" customHeight="1">
      <c r="A151" s="10" t="s">
        <v>357</v>
      </c>
      <c r="B151" s="10" t="s">
        <v>582</v>
      </c>
      <c r="C151" s="10" t="s">
        <v>431</v>
      </c>
      <c r="D151" s="11">
        <v>1</v>
      </c>
      <c r="E151" s="13"/>
      <c r="F151" s="13"/>
      <c r="G151" s="13"/>
      <c r="H151" s="13"/>
      <c r="I151" s="13"/>
      <c r="J151" s="13"/>
      <c r="K151" s="13"/>
      <c r="L151" s="13">
        <f t="shared" si="4"/>
        <v>0</v>
      </c>
      <c r="M151" s="10" t="s">
        <v>210</v>
      </c>
      <c r="N151" s="2" t="s">
        <v>162</v>
      </c>
      <c r="O151" s="2" t="s">
        <v>210</v>
      </c>
      <c r="P151" s="2" t="s">
        <v>210</v>
      </c>
      <c r="Q151" s="2" t="s">
        <v>478</v>
      </c>
      <c r="R151" s="2" t="s">
        <v>184</v>
      </c>
      <c r="S151" s="2" t="s">
        <v>184</v>
      </c>
      <c r="T151" s="2" t="s">
        <v>200</v>
      </c>
      <c r="U151" s="3"/>
      <c r="V151" s="3"/>
      <c r="W151" s="3"/>
      <c r="X151" s="3">
        <v>1</v>
      </c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2" t="s">
        <v>210</v>
      </c>
      <c r="AS151" s="2" t="s">
        <v>210</v>
      </c>
      <c r="AT151" s="3"/>
      <c r="AU151" s="2" t="s">
        <v>289</v>
      </c>
      <c r="AV151" s="3">
        <v>97</v>
      </c>
    </row>
    <row r="152" spans="1:48" ht="30" customHeight="1">
      <c r="A152" s="10" t="s">
        <v>584</v>
      </c>
      <c r="B152" s="10" t="s">
        <v>599</v>
      </c>
      <c r="C152" s="10" t="s">
        <v>223</v>
      </c>
      <c r="D152" s="11">
        <v>1</v>
      </c>
      <c r="E152" s="13"/>
      <c r="F152" s="13"/>
      <c r="G152" s="13"/>
      <c r="H152" s="13"/>
      <c r="I152" s="13"/>
      <c r="J152" s="13"/>
      <c r="K152" s="13"/>
      <c r="L152" s="13">
        <f t="shared" si="4"/>
        <v>0</v>
      </c>
      <c r="M152" s="10" t="s">
        <v>210</v>
      </c>
      <c r="N152" s="2" t="s">
        <v>632</v>
      </c>
      <c r="O152" s="2" t="s">
        <v>210</v>
      </c>
      <c r="P152" s="2" t="s">
        <v>210</v>
      </c>
      <c r="Q152" s="2" t="s">
        <v>478</v>
      </c>
      <c r="R152" s="2" t="s">
        <v>184</v>
      </c>
      <c r="S152" s="2" t="s">
        <v>184</v>
      </c>
      <c r="T152" s="2" t="s">
        <v>184</v>
      </c>
      <c r="U152" s="3">
        <v>1</v>
      </c>
      <c r="V152" s="3">
        <v>0</v>
      </c>
      <c r="W152" s="3">
        <v>0.03</v>
      </c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2" t="s">
        <v>210</v>
      </c>
      <c r="AS152" s="2" t="s">
        <v>210</v>
      </c>
      <c r="AT152" s="3"/>
      <c r="AU152" s="2" t="s">
        <v>240</v>
      </c>
      <c r="AV152" s="3">
        <v>175</v>
      </c>
    </row>
    <row r="153" spans="1:13" ht="30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30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30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30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30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30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30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30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30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30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30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30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30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30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30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30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30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30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4" ht="30" customHeight="1">
      <c r="A171" s="10" t="s">
        <v>418</v>
      </c>
      <c r="B171" s="11"/>
      <c r="C171" s="11"/>
      <c r="D171" s="11"/>
      <c r="E171" s="11"/>
      <c r="F171" s="13"/>
      <c r="G171" s="11"/>
      <c r="H171" s="13"/>
      <c r="I171" s="11"/>
      <c r="J171" s="13"/>
      <c r="K171" s="11"/>
      <c r="L171" s="13">
        <f>SUM(L149:L170)</f>
        <v>0</v>
      </c>
      <c r="M171" s="11"/>
      <c r="N171" t="s">
        <v>614</v>
      </c>
    </row>
    <row r="172" spans="1:48" ht="30" customHeight="1">
      <c r="A172" s="14" t="s">
        <v>527</v>
      </c>
      <c r="B172" s="14" t="s">
        <v>210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8"/>
      <c r="O172" s="8"/>
      <c r="P172" s="8"/>
      <c r="Q172" s="7" t="s">
        <v>492</v>
      </c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</row>
    <row r="173" spans="1:48" ht="30" customHeight="1">
      <c r="A173" s="10" t="s">
        <v>564</v>
      </c>
      <c r="B173" s="10" t="s">
        <v>582</v>
      </c>
      <c r="C173" s="10" t="s">
        <v>431</v>
      </c>
      <c r="D173" s="11">
        <v>1</v>
      </c>
      <c r="E173" s="13"/>
      <c r="F173" s="13"/>
      <c r="G173" s="13"/>
      <c r="H173" s="13"/>
      <c r="I173" s="13"/>
      <c r="J173" s="13"/>
      <c r="K173" s="13"/>
      <c r="L173" s="13">
        <f aca="true" t="shared" si="5" ref="L173:L175">TRUNC(F173+H173+J173,0)</f>
        <v>0</v>
      </c>
      <c r="M173" s="10" t="s">
        <v>210</v>
      </c>
      <c r="N173" s="2" t="s">
        <v>361</v>
      </c>
      <c r="O173" s="2" t="s">
        <v>210</v>
      </c>
      <c r="P173" s="2" t="s">
        <v>210</v>
      </c>
      <c r="Q173" s="2" t="s">
        <v>492</v>
      </c>
      <c r="R173" s="2" t="s">
        <v>184</v>
      </c>
      <c r="S173" s="2" t="s">
        <v>184</v>
      </c>
      <c r="T173" s="2" t="s">
        <v>200</v>
      </c>
      <c r="U173" s="3"/>
      <c r="V173" s="3"/>
      <c r="W173" s="3"/>
      <c r="X173" s="3">
        <v>1</v>
      </c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2" t="s">
        <v>210</v>
      </c>
      <c r="AS173" s="2" t="s">
        <v>210</v>
      </c>
      <c r="AT173" s="3"/>
      <c r="AU173" s="2" t="s">
        <v>291</v>
      </c>
      <c r="AV173" s="3">
        <v>103</v>
      </c>
    </row>
    <row r="174" spans="1:48" ht="30" customHeight="1">
      <c r="A174" s="10" t="s">
        <v>192</v>
      </c>
      <c r="B174" s="10" t="s">
        <v>582</v>
      </c>
      <c r="C174" s="10" t="s">
        <v>431</v>
      </c>
      <c r="D174" s="11">
        <v>1</v>
      </c>
      <c r="E174" s="13"/>
      <c r="F174" s="13"/>
      <c r="G174" s="13"/>
      <c r="H174" s="13"/>
      <c r="I174" s="13"/>
      <c r="J174" s="13"/>
      <c r="K174" s="13"/>
      <c r="L174" s="13">
        <f t="shared" si="5"/>
        <v>0</v>
      </c>
      <c r="M174" s="10" t="s">
        <v>210</v>
      </c>
      <c r="N174" s="2" t="s">
        <v>363</v>
      </c>
      <c r="O174" s="2" t="s">
        <v>210</v>
      </c>
      <c r="P174" s="2" t="s">
        <v>210</v>
      </c>
      <c r="Q174" s="2" t="s">
        <v>492</v>
      </c>
      <c r="R174" s="2" t="s">
        <v>184</v>
      </c>
      <c r="S174" s="2" t="s">
        <v>184</v>
      </c>
      <c r="T174" s="2" t="s">
        <v>200</v>
      </c>
      <c r="U174" s="3"/>
      <c r="V174" s="3"/>
      <c r="W174" s="3"/>
      <c r="X174" s="3">
        <v>1</v>
      </c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2" t="s">
        <v>210</v>
      </c>
      <c r="AS174" s="2" t="s">
        <v>210</v>
      </c>
      <c r="AT174" s="3"/>
      <c r="AU174" s="2" t="s">
        <v>264</v>
      </c>
      <c r="AV174" s="3">
        <v>104</v>
      </c>
    </row>
    <row r="175" spans="1:48" ht="30" customHeight="1">
      <c r="A175" s="10" t="s">
        <v>584</v>
      </c>
      <c r="B175" s="10" t="s">
        <v>599</v>
      </c>
      <c r="C175" s="10" t="s">
        <v>223</v>
      </c>
      <c r="D175" s="11">
        <v>1</v>
      </c>
      <c r="E175" s="13"/>
      <c r="F175" s="13"/>
      <c r="G175" s="13"/>
      <c r="H175" s="13"/>
      <c r="I175" s="13"/>
      <c r="J175" s="13"/>
      <c r="K175" s="13"/>
      <c r="L175" s="13">
        <f t="shared" si="5"/>
        <v>0</v>
      </c>
      <c r="M175" s="10" t="s">
        <v>210</v>
      </c>
      <c r="N175" s="2" t="s">
        <v>632</v>
      </c>
      <c r="O175" s="2" t="s">
        <v>210</v>
      </c>
      <c r="P175" s="2" t="s">
        <v>210</v>
      </c>
      <c r="Q175" s="2" t="s">
        <v>492</v>
      </c>
      <c r="R175" s="2" t="s">
        <v>184</v>
      </c>
      <c r="S175" s="2" t="s">
        <v>184</v>
      </c>
      <c r="T175" s="2" t="s">
        <v>184</v>
      </c>
      <c r="U175" s="3">
        <v>1</v>
      </c>
      <c r="V175" s="3">
        <v>0</v>
      </c>
      <c r="W175" s="3">
        <v>0.03</v>
      </c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2" t="s">
        <v>210</v>
      </c>
      <c r="AS175" s="2" t="s">
        <v>210</v>
      </c>
      <c r="AT175" s="3"/>
      <c r="AU175" s="2" t="s">
        <v>252</v>
      </c>
      <c r="AV175" s="3">
        <v>168</v>
      </c>
    </row>
    <row r="176" spans="1:13" ht="30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30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30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30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30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30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30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30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30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30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30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30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30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30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30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30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30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30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30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4" ht="30" customHeight="1">
      <c r="A195" s="10" t="s">
        <v>418</v>
      </c>
      <c r="B195" s="11"/>
      <c r="C195" s="11"/>
      <c r="D195" s="11"/>
      <c r="E195" s="11"/>
      <c r="F195" s="13"/>
      <c r="G195" s="11"/>
      <c r="H195" s="13"/>
      <c r="I195" s="11"/>
      <c r="J195" s="13"/>
      <c r="K195" s="11"/>
      <c r="L195" s="13">
        <f>SUM(L173:L194)</f>
        <v>0</v>
      </c>
      <c r="M195" s="11"/>
      <c r="N195" t="s">
        <v>614</v>
      </c>
    </row>
    <row r="196" spans="1:48" ht="30" customHeight="1">
      <c r="A196" s="10" t="s">
        <v>37</v>
      </c>
      <c r="B196" s="10" t="s">
        <v>210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3"/>
      <c r="O196" s="3"/>
      <c r="P196" s="3"/>
      <c r="Q196" s="2" t="s">
        <v>486</v>
      </c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 ht="30" customHeight="1">
      <c r="A197" s="10" t="s">
        <v>564</v>
      </c>
      <c r="B197" s="10" t="s">
        <v>582</v>
      </c>
      <c r="C197" s="10" t="s">
        <v>431</v>
      </c>
      <c r="D197" s="11">
        <v>1</v>
      </c>
      <c r="E197" s="13"/>
      <c r="F197" s="13"/>
      <c r="G197" s="13"/>
      <c r="H197" s="13"/>
      <c r="I197" s="13"/>
      <c r="J197" s="13"/>
      <c r="K197" s="13"/>
      <c r="L197" s="13">
        <f aca="true" t="shared" si="6" ref="L197:L200">TRUNC(F197+H197+J197,0)</f>
        <v>0</v>
      </c>
      <c r="M197" s="10" t="s">
        <v>210</v>
      </c>
      <c r="N197" s="2" t="s">
        <v>361</v>
      </c>
      <c r="O197" s="2" t="s">
        <v>210</v>
      </c>
      <c r="P197" s="2" t="s">
        <v>210</v>
      </c>
      <c r="Q197" s="2" t="s">
        <v>486</v>
      </c>
      <c r="R197" s="2" t="s">
        <v>184</v>
      </c>
      <c r="S197" s="2" t="s">
        <v>184</v>
      </c>
      <c r="T197" s="2" t="s">
        <v>200</v>
      </c>
      <c r="U197" s="3"/>
      <c r="V197" s="3"/>
      <c r="W197" s="3"/>
      <c r="X197" s="3">
        <v>1</v>
      </c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2" t="s">
        <v>210</v>
      </c>
      <c r="AS197" s="2" t="s">
        <v>210</v>
      </c>
      <c r="AT197" s="3"/>
      <c r="AU197" s="2" t="s">
        <v>293</v>
      </c>
      <c r="AV197" s="3">
        <v>115</v>
      </c>
    </row>
    <row r="198" spans="1:48" ht="30" customHeight="1">
      <c r="A198" s="10" t="s">
        <v>192</v>
      </c>
      <c r="B198" s="10" t="s">
        <v>582</v>
      </c>
      <c r="C198" s="10" t="s">
        <v>431</v>
      </c>
      <c r="D198" s="11">
        <v>1</v>
      </c>
      <c r="E198" s="13"/>
      <c r="F198" s="13"/>
      <c r="G198" s="13"/>
      <c r="H198" s="13"/>
      <c r="I198" s="13"/>
      <c r="J198" s="13"/>
      <c r="K198" s="13"/>
      <c r="L198" s="13">
        <f t="shared" si="6"/>
        <v>0</v>
      </c>
      <c r="M198" s="10" t="s">
        <v>210</v>
      </c>
      <c r="N198" s="2" t="s">
        <v>363</v>
      </c>
      <c r="O198" s="2" t="s">
        <v>210</v>
      </c>
      <c r="P198" s="2" t="s">
        <v>210</v>
      </c>
      <c r="Q198" s="2" t="s">
        <v>486</v>
      </c>
      <c r="R198" s="2" t="s">
        <v>184</v>
      </c>
      <c r="S198" s="2" t="s">
        <v>184</v>
      </c>
      <c r="T198" s="2" t="s">
        <v>200</v>
      </c>
      <c r="U198" s="3"/>
      <c r="V198" s="3"/>
      <c r="W198" s="3"/>
      <c r="X198" s="3">
        <v>1</v>
      </c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2" t="s">
        <v>210</v>
      </c>
      <c r="AS198" s="2" t="s">
        <v>210</v>
      </c>
      <c r="AT198" s="3"/>
      <c r="AU198" s="2" t="s">
        <v>287</v>
      </c>
      <c r="AV198" s="3">
        <v>116</v>
      </c>
    </row>
    <row r="199" spans="1:48" ht="30" customHeight="1">
      <c r="A199" s="10" t="s">
        <v>357</v>
      </c>
      <c r="B199" s="10" t="s">
        <v>582</v>
      </c>
      <c r="C199" s="10" t="s">
        <v>431</v>
      </c>
      <c r="D199" s="11">
        <v>1</v>
      </c>
      <c r="E199" s="13"/>
      <c r="F199" s="13"/>
      <c r="G199" s="13"/>
      <c r="H199" s="13"/>
      <c r="I199" s="13"/>
      <c r="J199" s="13"/>
      <c r="K199" s="13"/>
      <c r="L199" s="13">
        <f t="shared" si="6"/>
        <v>0</v>
      </c>
      <c r="M199" s="10" t="s">
        <v>210</v>
      </c>
      <c r="N199" s="2" t="s">
        <v>162</v>
      </c>
      <c r="O199" s="2" t="s">
        <v>210</v>
      </c>
      <c r="P199" s="2" t="s">
        <v>210</v>
      </c>
      <c r="Q199" s="2" t="s">
        <v>486</v>
      </c>
      <c r="R199" s="2" t="s">
        <v>184</v>
      </c>
      <c r="S199" s="2" t="s">
        <v>184</v>
      </c>
      <c r="T199" s="2" t="s">
        <v>200</v>
      </c>
      <c r="U199" s="3"/>
      <c r="V199" s="3"/>
      <c r="W199" s="3"/>
      <c r="X199" s="3">
        <v>1</v>
      </c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2" t="s">
        <v>210</v>
      </c>
      <c r="AS199" s="2" t="s">
        <v>210</v>
      </c>
      <c r="AT199" s="3"/>
      <c r="AU199" s="2" t="s">
        <v>107</v>
      </c>
      <c r="AV199" s="3">
        <v>117</v>
      </c>
    </row>
    <row r="200" spans="1:48" ht="30" customHeight="1">
      <c r="A200" s="10" t="s">
        <v>584</v>
      </c>
      <c r="B200" s="10" t="s">
        <v>599</v>
      </c>
      <c r="C200" s="10" t="s">
        <v>223</v>
      </c>
      <c r="D200" s="11">
        <v>1</v>
      </c>
      <c r="E200" s="13"/>
      <c r="F200" s="13"/>
      <c r="G200" s="13"/>
      <c r="H200" s="13"/>
      <c r="I200" s="13"/>
      <c r="J200" s="13"/>
      <c r="K200" s="13"/>
      <c r="L200" s="13">
        <f t="shared" si="6"/>
        <v>0</v>
      </c>
      <c r="M200" s="10" t="s">
        <v>210</v>
      </c>
      <c r="N200" s="2" t="s">
        <v>632</v>
      </c>
      <c r="O200" s="2" t="s">
        <v>210</v>
      </c>
      <c r="P200" s="2" t="s">
        <v>210</v>
      </c>
      <c r="Q200" s="2" t="s">
        <v>486</v>
      </c>
      <c r="R200" s="2" t="s">
        <v>184</v>
      </c>
      <c r="S200" s="2" t="s">
        <v>184</v>
      </c>
      <c r="T200" s="2" t="s">
        <v>184</v>
      </c>
      <c r="U200" s="3">
        <v>1</v>
      </c>
      <c r="V200" s="3">
        <v>0</v>
      </c>
      <c r="W200" s="3">
        <v>0.03</v>
      </c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2" t="s">
        <v>210</v>
      </c>
      <c r="AS200" s="2" t="s">
        <v>210</v>
      </c>
      <c r="AT200" s="3"/>
      <c r="AU200" s="2" t="s">
        <v>135</v>
      </c>
      <c r="AV200" s="3">
        <v>174</v>
      </c>
    </row>
    <row r="201" spans="1:13" ht="30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ht="30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ht="30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ht="30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ht="30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30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30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ht="30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ht="30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ht="30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ht="30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ht="30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1:13" ht="30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1:13" ht="30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3" ht="30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30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 ht="30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ht="30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1:14" ht="30" customHeight="1">
      <c r="A219" s="10" t="s">
        <v>418</v>
      </c>
      <c r="B219" s="11"/>
      <c r="C219" s="11"/>
      <c r="D219" s="11"/>
      <c r="E219" s="11"/>
      <c r="F219" s="13"/>
      <c r="G219" s="11"/>
      <c r="H219" s="13"/>
      <c r="I219" s="11"/>
      <c r="J219" s="13"/>
      <c r="K219" s="11"/>
      <c r="L219" s="13">
        <f>SUM(L197:L218)</f>
        <v>0</v>
      </c>
      <c r="M219" s="11"/>
      <c r="N219" t="s">
        <v>614</v>
      </c>
    </row>
    <row r="220" spans="1:48" ht="30" customHeight="1">
      <c r="A220" s="10" t="s">
        <v>410</v>
      </c>
      <c r="B220" s="10" t="s">
        <v>210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3"/>
      <c r="O220" s="3"/>
      <c r="P220" s="3"/>
      <c r="Q220" s="2" t="s">
        <v>505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spans="1:48" ht="30" customHeight="1">
      <c r="A221" s="10" t="s">
        <v>564</v>
      </c>
      <c r="B221" s="10" t="s">
        <v>582</v>
      </c>
      <c r="C221" s="10" t="s">
        <v>431</v>
      </c>
      <c r="D221" s="11">
        <v>1</v>
      </c>
      <c r="E221" s="13"/>
      <c r="F221" s="13"/>
      <c r="G221" s="13"/>
      <c r="H221" s="13"/>
      <c r="I221" s="13"/>
      <c r="J221" s="13"/>
      <c r="K221" s="13"/>
      <c r="L221" s="13">
        <f aca="true" t="shared" si="7" ref="L221:L223">TRUNC(F221+H221+J221,0)</f>
        <v>0</v>
      </c>
      <c r="M221" s="10" t="s">
        <v>210</v>
      </c>
      <c r="N221" s="2" t="s">
        <v>361</v>
      </c>
      <c r="O221" s="2" t="s">
        <v>210</v>
      </c>
      <c r="P221" s="2" t="s">
        <v>210</v>
      </c>
      <c r="Q221" s="2" t="s">
        <v>505</v>
      </c>
      <c r="R221" s="2" t="s">
        <v>184</v>
      </c>
      <c r="S221" s="2" t="s">
        <v>184</v>
      </c>
      <c r="T221" s="2" t="s">
        <v>200</v>
      </c>
      <c r="U221" s="3"/>
      <c r="V221" s="3"/>
      <c r="W221" s="3"/>
      <c r="X221" s="3">
        <v>1</v>
      </c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2" t="s">
        <v>210</v>
      </c>
      <c r="AS221" s="2" t="s">
        <v>210</v>
      </c>
      <c r="AT221" s="3"/>
      <c r="AU221" s="2" t="s">
        <v>59</v>
      </c>
      <c r="AV221" s="3">
        <v>126</v>
      </c>
    </row>
    <row r="222" spans="1:48" ht="30" customHeight="1">
      <c r="A222" s="10" t="s">
        <v>192</v>
      </c>
      <c r="B222" s="10" t="s">
        <v>582</v>
      </c>
      <c r="C222" s="10" t="s">
        <v>431</v>
      </c>
      <c r="D222" s="11">
        <v>1</v>
      </c>
      <c r="E222" s="13"/>
      <c r="F222" s="13"/>
      <c r="G222" s="13"/>
      <c r="H222" s="13"/>
      <c r="I222" s="13"/>
      <c r="J222" s="13"/>
      <c r="K222" s="13"/>
      <c r="L222" s="13">
        <f t="shared" si="7"/>
        <v>0</v>
      </c>
      <c r="M222" s="10" t="s">
        <v>210</v>
      </c>
      <c r="N222" s="2" t="s">
        <v>363</v>
      </c>
      <c r="O222" s="2" t="s">
        <v>210</v>
      </c>
      <c r="P222" s="2" t="s">
        <v>210</v>
      </c>
      <c r="Q222" s="2" t="s">
        <v>505</v>
      </c>
      <c r="R222" s="2" t="s">
        <v>184</v>
      </c>
      <c r="S222" s="2" t="s">
        <v>184</v>
      </c>
      <c r="T222" s="2" t="s">
        <v>200</v>
      </c>
      <c r="U222" s="3"/>
      <c r="V222" s="3"/>
      <c r="W222" s="3"/>
      <c r="X222" s="3">
        <v>1</v>
      </c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2" t="s">
        <v>210</v>
      </c>
      <c r="AS222" s="2" t="s">
        <v>210</v>
      </c>
      <c r="AT222" s="3"/>
      <c r="AU222" s="2" t="s">
        <v>56</v>
      </c>
      <c r="AV222" s="3">
        <v>127</v>
      </c>
    </row>
    <row r="223" spans="1:48" ht="30" customHeight="1">
      <c r="A223" s="10" t="s">
        <v>584</v>
      </c>
      <c r="B223" s="10" t="s">
        <v>599</v>
      </c>
      <c r="C223" s="10" t="s">
        <v>223</v>
      </c>
      <c r="D223" s="11">
        <v>1</v>
      </c>
      <c r="E223" s="13"/>
      <c r="F223" s="13"/>
      <c r="G223" s="13"/>
      <c r="H223" s="13"/>
      <c r="I223" s="13"/>
      <c r="J223" s="13"/>
      <c r="K223" s="13"/>
      <c r="L223" s="13">
        <f t="shared" si="7"/>
        <v>0</v>
      </c>
      <c r="M223" s="10" t="s">
        <v>210</v>
      </c>
      <c r="N223" s="2" t="s">
        <v>632</v>
      </c>
      <c r="O223" s="2" t="s">
        <v>210</v>
      </c>
      <c r="P223" s="2" t="s">
        <v>210</v>
      </c>
      <c r="Q223" s="2" t="s">
        <v>505</v>
      </c>
      <c r="R223" s="2" t="s">
        <v>184</v>
      </c>
      <c r="S223" s="2" t="s">
        <v>184</v>
      </c>
      <c r="T223" s="2" t="s">
        <v>184</v>
      </c>
      <c r="U223" s="3">
        <v>1</v>
      </c>
      <c r="V223" s="3">
        <v>0</v>
      </c>
      <c r="W223" s="3">
        <v>0.03</v>
      </c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2" t="s">
        <v>210</v>
      </c>
      <c r="AS223" s="2" t="s">
        <v>210</v>
      </c>
      <c r="AT223" s="3"/>
      <c r="AU223" s="2" t="s">
        <v>140</v>
      </c>
      <c r="AV223" s="3">
        <v>173</v>
      </c>
    </row>
    <row r="224" spans="1:13" ht="30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ht="30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30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ht="30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ht="30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ht="30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ht="30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ht="30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ht="30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30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ht="30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ht="30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ht="30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ht="30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ht="30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ht="30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ht="30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ht="30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ht="30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4" ht="30" customHeight="1">
      <c r="A243" s="10" t="s">
        <v>418</v>
      </c>
      <c r="B243" s="11"/>
      <c r="C243" s="11"/>
      <c r="D243" s="11"/>
      <c r="E243" s="11"/>
      <c r="F243" s="13"/>
      <c r="G243" s="11"/>
      <c r="H243" s="13"/>
      <c r="I243" s="11"/>
      <c r="J243" s="13"/>
      <c r="K243" s="11"/>
      <c r="L243" s="13">
        <f>SUM(L221:L242)</f>
        <v>0</v>
      </c>
      <c r="M243" s="11"/>
      <c r="N243" t="s">
        <v>614</v>
      </c>
    </row>
    <row r="244" spans="1:48" ht="30" customHeight="1">
      <c r="A244" s="10" t="s">
        <v>423</v>
      </c>
      <c r="B244" s="10" t="s">
        <v>210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3"/>
      <c r="O244" s="3"/>
      <c r="P244" s="3"/>
      <c r="Q244" s="2" t="s">
        <v>500</v>
      </c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</row>
    <row r="245" spans="1:48" ht="30" customHeight="1">
      <c r="A245" s="10" t="s">
        <v>504</v>
      </c>
      <c r="B245" s="10" t="s">
        <v>448</v>
      </c>
      <c r="C245" s="10" t="s">
        <v>237</v>
      </c>
      <c r="D245" s="11">
        <v>1</v>
      </c>
      <c r="E245" s="13"/>
      <c r="F245" s="13"/>
      <c r="G245" s="13"/>
      <c r="H245" s="13"/>
      <c r="I245" s="13"/>
      <c r="J245" s="13"/>
      <c r="K245" s="13"/>
      <c r="L245" s="13">
        <f aca="true" t="shared" si="8" ref="L245:L249">TRUNC(F245+H245+J245,0)</f>
        <v>0</v>
      </c>
      <c r="M245" s="10" t="s">
        <v>210</v>
      </c>
      <c r="N245" s="2" t="s">
        <v>243</v>
      </c>
      <c r="O245" s="2" t="s">
        <v>210</v>
      </c>
      <c r="P245" s="2" t="s">
        <v>210</v>
      </c>
      <c r="Q245" s="2" t="s">
        <v>500</v>
      </c>
      <c r="R245" s="2" t="s">
        <v>184</v>
      </c>
      <c r="S245" s="2" t="s">
        <v>184</v>
      </c>
      <c r="T245" s="2" t="s">
        <v>200</v>
      </c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2" t="s">
        <v>210</v>
      </c>
      <c r="AS245" s="2" t="s">
        <v>210</v>
      </c>
      <c r="AT245" s="3"/>
      <c r="AU245" s="2" t="s">
        <v>60</v>
      </c>
      <c r="AV245" s="3">
        <v>130</v>
      </c>
    </row>
    <row r="246" spans="1:48" ht="30" customHeight="1">
      <c r="A246" s="10" t="s">
        <v>601</v>
      </c>
      <c r="B246" s="10" t="s">
        <v>212</v>
      </c>
      <c r="C246" s="10" t="s">
        <v>208</v>
      </c>
      <c r="D246" s="11">
        <v>1</v>
      </c>
      <c r="E246" s="13"/>
      <c r="F246" s="13"/>
      <c r="G246" s="13"/>
      <c r="H246" s="13"/>
      <c r="I246" s="13"/>
      <c r="J246" s="13"/>
      <c r="K246" s="13"/>
      <c r="L246" s="13">
        <f t="shared" si="8"/>
        <v>0</v>
      </c>
      <c r="M246" s="10" t="s">
        <v>210</v>
      </c>
      <c r="N246" s="2" t="s">
        <v>445</v>
      </c>
      <c r="O246" s="2" t="s">
        <v>210</v>
      </c>
      <c r="P246" s="2" t="s">
        <v>210</v>
      </c>
      <c r="Q246" s="2" t="s">
        <v>500</v>
      </c>
      <c r="R246" s="2" t="s">
        <v>200</v>
      </c>
      <c r="S246" s="2" t="s">
        <v>184</v>
      </c>
      <c r="T246" s="2" t="s">
        <v>184</v>
      </c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2" t="s">
        <v>210</v>
      </c>
      <c r="AS246" s="2" t="s">
        <v>210</v>
      </c>
      <c r="AT246" s="3"/>
      <c r="AU246" s="2" t="s">
        <v>259</v>
      </c>
      <c r="AV246" s="3">
        <v>132</v>
      </c>
    </row>
    <row r="247" spans="1:48" ht="30" customHeight="1">
      <c r="A247" s="10" t="s">
        <v>564</v>
      </c>
      <c r="B247" s="10" t="s">
        <v>582</v>
      </c>
      <c r="C247" s="10" t="s">
        <v>431</v>
      </c>
      <c r="D247" s="11">
        <v>1</v>
      </c>
      <c r="E247" s="13"/>
      <c r="F247" s="13"/>
      <c r="G247" s="13"/>
      <c r="H247" s="13"/>
      <c r="I247" s="13"/>
      <c r="J247" s="13"/>
      <c r="K247" s="13"/>
      <c r="L247" s="13">
        <f t="shared" si="8"/>
        <v>0</v>
      </c>
      <c r="M247" s="10" t="s">
        <v>210</v>
      </c>
      <c r="N247" s="2" t="s">
        <v>361</v>
      </c>
      <c r="O247" s="2" t="s">
        <v>210</v>
      </c>
      <c r="P247" s="2" t="s">
        <v>210</v>
      </c>
      <c r="Q247" s="2" t="s">
        <v>500</v>
      </c>
      <c r="R247" s="2" t="s">
        <v>184</v>
      </c>
      <c r="S247" s="2" t="s">
        <v>184</v>
      </c>
      <c r="T247" s="2" t="s">
        <v>200</v>
      </c>
      <c r="U247" s="3"/>
      <c r="V247" s="3"/>
      <c r="W247" s="3"/>
      <c r="X247" s="3">
        <v>1</v>
      </c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2" t="s">
        <v>210</v>
      </c>
      <c r="AS247" s="2" t="s">
        <v>210</v>
      </c>
      <c r="AT247" s="3"/>
      <c r="AU247" s="2" t="s">
        <v>57</v>
      </c>
      <c r="AV247" s="3">
        <v>137</v>
      </c>
    </row>
    <row r="248" spans="1:48" ht="30" customHeight="1">
      <c r="A248" s="10" t="s">
        <v>192</v>
      </c>
      <c r="B248" s="10" t="s">
        <v>582</v>
      </c>
      <c r="C248" s="10" t="s">
        <v>431</v>
      </c>
      <c r="D248" s="11">
        <v>2</v>
      </c>
      <c r="E248" s="13"/>
      <c r="F248" s="13"/>
      <c r="G248" s="13"/>
      <c r="H248" s="13"/>
      <c r="I248" s="13"/>
      <c r="J248" s="13"/>
      <c r="K248" s="13"/>
      <c r="L248" s="13">
        <f t="shared" si="8"/>
        <v>0</v>
      </c>
      <c r="M248" s="10" t="s">
        <v>210</v>
      </c>
      <c r="N248" s="2" t="s">
        <v>363</v>
      </c>
      <c r="O248" s="2" t="s">
        <v>210</v>
      </c>
      <c r="P248" s="2" t="s">
        <v>210</v>
      </c>
      <c r="Q248" s="2" t="s">
        <v>500</v>
      </c>
      <c r="R248" s="2" t="s">
        <v>184</v>
      </c>
      <c r="S248" s="2" t="s">
        <v>184</v>
      </c>
      <c r="T248" s="2" t="s">
        <v>200</v>
      </c>
      <c r="U248" s="3"/>
      <c r="V248" s="3"/>
      <c r="W248" s="3"/>
      <c r="X248" s="3">
        <v>1</v>
      </c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2" t="s">
        <v>210</v>
      </c>
      <c r="AS248" s="2" t="s">
        <v>210</v>
      </c>
      <c r="AT248" s="3"/>
      <c r="AU248" s="2" t="s">
        <v>276</v>
      </c>
      <c r="AV248" s="3">
        <v>138</v>
      </c>
    </row>
    <row r="249" spans="1:48" ht="30" customHeight="1">
      <c r="A249" s="10" t="s">
        <v>584</v>
      </c>
      <c r="B249" s="10" t="s">
        <v>599</v>
      </c>
      <c r="C249" s="10" t="s">
        <v>223</v>
      </c>
      <c r="D249" s="11">
        <v>1</v>
      </c>
      <c r="E249" s="13"/>
      <c r="F249" s="13"/>
      <c r="G249" s="13"/>
      <c r="H249" s="13"/>
      <c r="I249" s="13"/>
      <c r="J249" s="13"/>
      <c r="K249" s="13"/>
      <c r="L249" s="13">
        <f t="shared" si="8"/>
        <v>0</v>
      </c>
      <c r="M249" s="10" t="s">
        <v>210</v>
      </c>
      <c r="N249" s="2" t="s">
        <v>632</v>
      </c>
      <c r="O249" s="2" t="s">
        <v>210</v>
      </c>
      <c r="P249" s="2" t="s">
        <v>210</v>
      </c>
      <c r="Q249" s="2" t="s">
        <v>500</v>
      </c>
      <c r="R249" s="2" t="s">
        <v>184</v>
      </c>
      <c r="S249" s="2" t="s">
        <v>184</v>
      </c>
      <c r="T249" s="2" t="s">
        <v>184</v>
      </c>
      <c r="U249" s="3">
        <v>1</v>
      </c>
      <c r="V249" s="3">
        <v>0</v>
      </c>
      <c r="W249" s="3">
        <v>0.03</v>
      </c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2" t="s">
        <v>210</v>
      </c>
      <c r="AS249" s="2" t="s">
        <v>210</v>
      </c>
      <c r="AT249" s="3"/>
      <c r="AU249" s="2" t="s">
        <v>242</v>
      </c>
      <c r="AV249" s="3">
        <v>172</v>
      </c>
    </row>
    <row r="250" spans="1:13" ht="30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ht="30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 ht="30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ht="30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ht="30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ht="30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ht="30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ht="30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ht="30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ht="30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ht="30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ht="30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ht="30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ht="30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ht="30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ht="30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ht="30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4" ht="30" customHeight="1">
      <c r="A267" s="10" t="s">
        <v>418</v>
      </c>
      <c r="B267" s="11"/>
      <c r="C267" s="11"/>
      <c r="D267" s="11"/>
      <c r="E267" s="11"/>
      <c r="F267" s="13"/>
      <c r="G267" s="11"/>
      <c r="H267" s="13"/>
      <c r="I267" s="11"/>
      <c r="J267" s="13"/>
      <c r="K267" s="11"/>
      <c r="L267" s="13">
        <f>SUM(L245:L266)</f>
        <v>0</v>
      </c>
      <c r="M267" s="11"/>
      <c r="N267" t="s">
        <v>614</v>
      </c>
    </row>
    <row r="268" spans="1:48" ht="30" customHeight="1">
      <c r="A268" s="10" t="s">
        <v>409</v>
      </c>
      <c r="B268" s="10" t="s">
        <v>210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3"/>
      <c r="O268" s="3"/>
      <c r="P268" s="3"/>
      <c r="Q268" s="2" t="s">
        <v>507</v>
      </c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1:48" ht="30" customHeight="1">
      <c r="A269" s="10" t="s">
        <v>508</v>
      </c>
      <c r="B269" s="10" t="s">
        <v>610</v>
      </c>
      <c r="C269" s="10" t="s">
        <v>208</v>
      </c>
      <c r="D269" s="11">
        <v>2</v>
      </c>
      <c r="E269" s="13"/>
      <c r="F269" s="13"/>
      <c r="G269" s="13"/>
      <c r="H269" s="13"/>
      <c r="I269" s="13"/>
      <c r="J269" s="13"/>
      <c r="K269" s="13"/>
      <c r="L269" s="13">
        <f aca="true" t="shared" si="9" ref="L269:L273">TRUNC(F269+H269+J269,0)</f>
        <v>0</v>
      </c>
      <c r="M269" s="10" t="s">
        <v>210</v>
      </c>
      <c r="N269" s="2" t="s">
        <v>454</v>
      </c>
      <c r="O269" s="2" t="s">
        <v>210</v>
      </c>
      <c r="P269" s="2" t="s">
        <v>210</v>
      </c>
      <c r="Q269" s="2" t="s">
        <v>507</v>
      </c>
      <c r="R269" s="2" t="s">
        <v>200</v>
      </c>
      <c r="S269" s="2" t="s">
        <v>184</v>
      </c>
      <c r="T269" s="2" t="s">
        <v>184</v>
      </c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2" t="s">
        <v>210</v>
      </c>
      <c r="AS269" s="2" t="s">
        <v>210</v>
      </c>
      <c r="AT269" s="3"/>
      <c r="AU269" s="2" t="s">
        <v>137</v>
      </c>
      <c r="AV269" s="3">
        <v>143</v>
      </c>
    </row>
    <row r="270" spans="1:48" ht="30" customHeight="1">
      <c r="A270" s="10" t="s">
        <v>508</v>
      </c>
      <c r="B270" s="10" t="s">
        <v>586</v>
      </c>
      <c r="C270" s="10" t="s">
        <v>208</v>
      </c>
      <c r="D270" s="11">
        <v>2</v>
      </c>
      <c r="E270" s="13"/>
      <c r="F270" s="13"/>
      <c r="G270" s="13"/>
      <c r="H270" s="13"/>
      <c r="I270" s="13"/>
      <c r="J270" s="13"/>
      <c r="K270" s="13"/>
      <c r="L270" s="13">
        <f t="shared" si="9"/>
        <v>0</v>
      </c>
      <c r="M270" s="10" t="s">
        <v>210</v>
      </c>
      <c r="N270" s="2" t="s">
        <v>462</v>
      </c>
      <c r="O270" s="2" t="s">
        <v>210</v>
      </c>
      <c r="P270" s="2" t="s">
        <v>210</v>
      </c>
      <c r="Q270" s="2" t="s">
        <v>507</v>
      </c>
      <c r="R270" s="2" t="s">
        <v>200</v>
      </c>
      <c r="S270" s="2" t="s">
        <v>184</v>
      </c>
      <c r="T270" s="2" t="s">
        <v>184</v>
      </c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2" t="s">
        <v>210</v>
      </c>
      <c r="AS270" s="2" t="s">
        <v>210</v>
      </c>
      <c r="AT270" s="3"/>
      <c r="AU270" s="2" t="s">
        <v>360</v>
      </c>
      <c r="AV270" s="3">
        <v>144</v>
      </c>
    </row>
    <row r="271" spans="1:48" ht="30" customHeight="1">
      <c r="A271" s="10" t="s">
        <v>564</v>
      </c>
      <c r="B271" s="10" t="s">
        <v>582</v>
      </c>
      <c r="C271" s="10" t="s">
        <v>431</v>
      </c>
      <c r="D271" s="11">
        <v>3</v>
      </c>
      <c r="E271" s="13"/>
      <c r="F271" s="13"/>
      <c r="G271" s="13"/>
      <c r="H271" s="13"/>
      <c r="I271" s="13"/>
      <c r="J271" s="13"/>
      <c r="K271" s="13"/>
      <c r="L271" s="13">
        <f t="shared" si="9"/>
        <v>0</v>
      </c>
      <c r="M271" s="10" t="s">
        <v>210</v>
      </c>
      <c r="N271" s="2" t="s">
        <v>361</v>
      </c>
      <c r="O271" s="2" t="s">
        <v>210</v>
      </c>
      <c r="P271" s="2" t="s">
        <v>210</v>
      </c>
      <c r="Q271" s="2" t="s">
        <v>507</v>
      </c>
      <c r="R271" s="2" t="s">
        <v>184</v>
      </c>
      <c r="S271" s="2" t="s">
        <v>184</v>
      </c>
      <c r="T271" s="2" t="s">
        <v>200</v>
      </c>
      <c r="U271" s="3"/>
      <c r="V271" s="3"/>
      <c r="W271" s="3"/>
      <c r="X271" s="3">
        <v>1</v>
      </c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2" t="s">
        <v>210</v>
      </c>
      <c r="AS271" s="2" t="s">
        <v>210</v>
      </c>
      <c r="AT271" s="3"/>
      <c r="AU271" s="2" t="s">
        <v>73</v>
      </c>
      <c r="AV271" s="3">
        <v>145</v>
      </c>
    </row>
    <row r="272" spans="1:48" ht="30" customHeight="1">
      <c r="A272" s="10" t="s">
        <v>181</v>
      </c>
      <c r="B272" s="10" t="s">
        <v>582</v>
      </c>
      <c r="C272" s="10" t="s">
        <v>431</v>
      </c>
      <c r="D272" s="11">
        <v>17</v>
      </c>
      <c r="E272" s="13"/>
      <c r="F272" s="13"/>
      <c r="G272" s="13"/>
      <c r="H272" s="13"/>
      <c r="I272" s="13"/>
      <c r="J272" s="13"/>
      <c r="K272" s="13"/>
      <c r="L272" s="13">
        <f t="shared" si="9"/>
        <v>0</v>
      </c>
      <c r="M272" s="10" t="s">
        <v>210</v>
      </c>
      <c r="N272" s="2" t="s">
        <v>134</v>
      </c>
      <c r="O272" s="2" t="s">
        <v>210</v>
      </c>
      <c r="P272" s="2" t="s">
        <v>210</v>
      </c>
      <c r="Q272" s="2" t="s">
        <v>507</v>
      </c>
      <c r="R272" s="2" t="s">
        <v>184</v>
      </c>
      <c r="S272" s="2" t="s">
        <v>184</v>
      </c>
      <c r="T272" s="2" t="s">
        <v>200</v>
      </c>
      <c r="U272" s="3"/>
      <c r="V272" s="3"/>
      <c r="W272" s="3"/>
      <c r="X272" s="3">
        <v>1</v>
      </c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2" t="s">
        <v>210</v>
      </c>
      <c r="AS272" s="2" t="s">
        <v>210</v>
      </c>
      <c r="AT272" s="3"/>
      <c r="AU272" s="2" t="s">
        <v>54</v>
      </c>
      <c r="AV272" s="3">
        <v>146</v>
      </c>
    </row>
    <row r="273" spans="1:48" ht="30" customHeight="1">
      <c r="A273" s="10" t="s">
        <v>584</v>
      </c>
      <c r="B273" s="10" t="s">
        <v>599</v>
      </c>
      <c r="C273" s="10" t="s">
        <v>223</v>
      </c>
      <c r="D273" s="11">
        <v>1</v>
      </c>
      <c r="E273" s="13"/>
      <c r="F273" s="13"/>
      <c r="G273" s="13"/>
      <c r="H273" s="13"/>
      <c r="I273" s="13"/>
      <c r="J273" s="13"/>
      <c r="K273" s="13"/>
      <c r="L273" s="13">
        <f t="shared" si="9"/>
        <v>0</v>
      </c>
      <c r="M273" s="10" t="s">
        <v>210</v>
      </c>
      <c r="N273" s="2" t="s">
        <v>632</v>
      </c>
      <c r="O273" s="2" t="s">
        <v>210</v>
      </c>
      <c r="P273" s="2" t="s">
        <v>210</v>
      </c>
      <c r="Q273" s="2" t="s">
        <v>507</v>
      </c>
      <c r="R273" s="2" t="s">
        <v>184</v>
      </c>
      <c r="S273" s="2" t="s">
        <v>184</v>
      </c>
      <c r="T273" s="2" t="s">
        <v>184</v>
      </c>
      <c r="U273" s="3">
        <v>1</v>
      </c>
      <c r="V273" s="3">
        <v>0</v>
      </c>
      <c r="W273" s="3">
        <v>0.03</v>
      </c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2" t="s">
        <v>210</v>
      </c>
      <c r="AS273" s="2" t="s">
        <v>210</v>
      </c>
      <c r="AT273" s="3"/>
      <c r="AU273" s="2" t="s">
        <v>248</v>
      </c>
      <c r="AV273" s="3">
        <v>171</v>
      </c>
    </row>
    <row r="274" spans="1:13" ht="30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1:13" ht="30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1:13" ht="30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1:13" ht="30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1:13" ht="30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1:13" ht="30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1:13" ht="30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3" ht="30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 ht="30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1:13" ht="30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1:13" ht="30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1:13" ht="30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ht="30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1:13" ht="30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1:13" ht="30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1:13" ht="30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3" ht="30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1:14" ht="30" customHeight="1">
      <c r="A291" s="10" t="s">
        <v>418</v>
      </c>
      <c r="B291" s="11"/>
      <c r="C291" s="11"/>
      <c r="D291" s="11"/>
      <c r="E291" s="11"/>
      <c r="F291" s="13"/>
      <c r="G291" s="11"/>
      <c r="H291" s="13"/>
      <c r="I291" s="11"/>
      <c r="J291" s="13"/>
      <c r="K291" s="11"/>
      <c r="L291" s="13">
        <f>SUM(L269:L290)</f>
        <v>0</v>
      </c>
      <c r="M291" s="11"/>
      <c r="N291" t="s">
        <v>614</v>
      </c>
    </row>
    <row r="292" spans="1:48" ht="30" customHeight="1">
      <c r="A292" s="10" t="s">
        <v>11</v>
      </c>
      <c r="B292" s="10" t="s">
        <v>210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3"/>
      <c r="O292" s="3"/>
      <c r="P292" s="3"/>
      <c r="Q292" s="2" t="s">
        <v>502</v>
      </c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</row>
    <row r="293" spans="1:48" ht="30" customHeight="1">
      <c r="A293" s="10" t="s">
        <v>181</v>
      </c>
      <c r="B293" s="10" t="s">
        <v>582</v>
      </c>
      <c r="C293" s="10" t="s">
        <v>431</v>
      </c>
      <c r="D293" s="11">
        <v>1</v>
      </c>
      <c r="E293" s="13"/>
      <c r="F293" s="13"/>
      <c r="G293" s="13"/>
      <c r="H293" s="13"/>
      <c r="I293" s="13"/>
      <c r="J293" s="13"/>
      <c r="K293" s="13"/>
      <c r="L293" s="13">
        <f>TRUNC(F293+H293+J293,0)</f>
        <v>0</v>
      </c>
      <c r="M293" s="10" t="s">
        <v>210</v>
      </c>
      <c r="N293" s="2" t="s">
        <v>134</v>
      </c>
      <c r="O293" s="2" t="s">
        <v>210</v>
      </c>
      <c r="P293" s="2" t="s">
        <v>210</v>
      </c>
      <c r="Q293" s="2" t="s">
        <v>502</v>
      </c>
      <c r="R293" s="2" t="s">
        <v>184</v>
      </c>
      <c r="S293" s="2" t="s">
        <v>184</v>
      </c>
      <c r="T293" s="2" t="s">
        <v>200</v>
      </c>
      <c r="U293" s="3"/>
      <c r="V293" s="3"/>
      <c r="W293" s="3"/>
      <c r="X293" s="3">
        <v>1</v>
      </c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2" t="s">
        <v>210</v>
      </c>
      <c r="AS293" s="2" t="s">
        <v>210</v>
      </c>
      <c r="AT293" s="3"/>
      <c r="AU293" s="2" t="s">
        <v>58</v>
      </c>
      <c r="AV293" s="3">
        <v>151</v>
      </c>
    </row>
    <row r="294" spans="1:48" ht="30" customHeight="1">
      <c r="A294" s="10" t="s">
        <v>584</v>
      </c>
      <c r="B294" s="10" t="s">
        <v>599</v>
      </c>
      <c r="C294" s="10" t="s">
        <v>223</v>
      </c>
      <c r="D294" s="11">
        <v>1</v>
      </c>
      <c r="E294" s="13"/>
      <c r="F294" s="13"/>
      <c r="G294" s="13"/>
      <c r="H294" s="13"/>
      <c r="I294" s="13"/>
      <c r="J294" s="13"/>
      <c r="K294" s="13"/>
      <c r="L294" s="13">
        <f>TRUNC(F294+H294+J294,0)</f>
        <v>0</v>
      </c>
      <c r="M294" s="10" t="s">
        <v>210</v>
      </c>
      <c r="N294" s="2" t="s">
        <v>632</v>
      </c>
      <c r="O294" s="2" t="s">
        <v>210</v>
      </c>
      <c r="P294" s="2" t="s">
        <v>210</v>
      </c>
      <c r="Q294" s="2" t="s">
        <v>502</v>
      </c>
      <c r="R294" s="2" t="s">
        <v>184</v>
      </c>
      <c r="S294" s="2" t="s">
        <v>184</v>
      </c>
      <c r="T294" s="2" t="s">
        <v>184</v>
      </c>
      <c r="U294" s="3">
        <v>1</v>
      </c>
      <c r="V294" s="3">
        <v>0</v>
      </c>
      <c r="W294" s="3">
        <v>0.03</v>
      </c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2" t="s">
        <v>210</v>
      </c>
      <c r="AS294" s="2" t="s">
        <v>210</v>
      </c>
      <c r="AT294" s="3"/>
      <c r="AU294" s="2" t="s">
        <v>142</v>
      </c>
      <c r="AV294" s="3">
        <v>170</v>
      </c>
    </row>
    <row r="295" spans="1:13" ht="30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30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1:13" ht="30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1:13" ht="30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1:13" ht="30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3" ht="30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1:13" ht="30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2" spans="1:13" ht="30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1:13" ht="30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</row>
    <row r="304" spans="1:13" ht="30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ht="30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1:13" ht="30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1:13" ht="30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1:13" ht="30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13" ht="30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1:13" ht="30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1:13" ht="30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1:13" ht="30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1:13" ht="30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1:13" ht="30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1:14" ht="30" customHeight="1">
      <c r="A315" s="10" t="s">
        <v>418</v>
      </c>
      <c r="B315" s="11"/>
      <c r="C315" s="11"/>
      <c r="D315" s="11"/>
      <c r="E315" s="11"/>
      <c r="F315" s="13"/>
      <c r="G315" s="11"/>
      <c r="H315" s="13"/>
      <c r="I315" s="11"/>
      <c r="J315" s="13"/>
      <c r="K315" s="11"/>
      <c r="L315" s="13">
        <f>SUM(L293:L314)</f>
        <v>0</v>
      </c>
      <c r="M315" s="11"/>
      <c r="N315" t="s">
        <v>614</v>
      </c>
    </row>
    <row r="316" spans="1:48" ht="30" customHeight="1">
      <c r="A316" s="10" t="s">
        <v>411</v>
      </c>
      <c r="B316" s="10" t="s">
        <v>497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3"/>
      <c r="O316" s="3"/>
      <c r="P316" s="3"/>
      <c r="Q316" s="2" t="s">
        <v>510</v>
      </c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</row>
    <row r="317" spans="1:48" ht="30" customHeight="1">
      <c r="A317" s="10" t="s">
        <v>262</v>
      </c>
      <c r="B317" s="10" t="s">
        <v>620</v>
      </c>
      <c r="C317" s="10" t="s">
        <v>208</v>
      </c>
      <c r="D317" s="11">
        <v>1</v>
      </c>
      <c r="E317" s="13"/>
      <c r="F317" s="13"/>
      <c r="G317" s="13"/>
      <c r="H317" s="13"/>
      <c r="I317" s="13"/>
      <c r="J317" s="13"/>
      <c r="K317" s="13"/>
      <c r="L317" s="13">
        <f>TRUNC(F317+H317+J317,0)</f>
        <v>0</v>
      </c>
      <c r="M317" s="10" t="s">
        <v>210</v>
      </c>
      <c r="N317" s="2" t="s">
        <v>166</v>
      </c>
      <c r="O317" s="2" t="s">
        <v>210</v>
      </c>
      <c r="P317" s="2" t="s">
        <v>210</v>
      </c>
      <c r="Q317" s="2" t="s">
        <v>510</v>
      </c>
      <c r="R317" s="2" t="s">
        <v>184</v>
      </c>
      <c r="S317" s="2" t="s">
        <v>184</v>
      </c>
      <c r="T317" s="2" t="s">
        <v>200</v>
      </c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2" t="s">
        <v>210</v>
      </c>
      <c r="AS317" s="2" t="s">
        <v>210</v>
      </c>
      <c r="AT317" s="3"/>
      <c r="AU317" s="2" t="s">
        <v>53</v>
      </c>
      <c r="AV317" s="3">
        <v>178</v>
      </c>
    </row>
    <row r="318" spans="1:13" ht="30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ht="30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1:13" ht="30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1:13" ht="30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1:13" ht="30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 ht="30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30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1:13" ht="30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ht="30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1:13" ht="30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3" ht="30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ht="30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1:13" ht="30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1:13" ht="30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1:13" ht="30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ht="30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1:13" ht="30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1:13" ht="30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</row>
    <row r="336" spans="1:13" ht="30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13" ht="30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1:13" ht="30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1:14" ht="30" customHeight="1">
      <c r="A339" s="10" t="s">
        <v>418</v>
      </c>
      <c r="B339" s="11"/>
      <c r="C339" s="11"/>
      <c r="D339" s="11"/>
      <c r="E339" s="11"/>
      <c r="F339" s="13"/>
      <c r="G339" s="11"/>
      <c r="H339" s="13"/>
      <c r="I339" s="11"/>
      <c r="J339" s="13"/>
      <c r="K339" s="11"/>
      <c r="L339" s="13">
        <f>SUM(L317:L338)</f>
        <v>0</v>
      </c>
      <c r="M339" s="11"/>
      <c r="N339" t="s">
        <v>614</v>
      </c>
    </row>
    <row r="340" spans="1:48" ht="30" customHeight="1">
      <c r="A340" s="10" t="s">
        <v>399</v>
      </c>
      <c r="B340" s="10" t="s">
        <v>210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3"/>
      <c r="O340" s="3"/>
      <c r="P340" s="3"/>
      <c r="Q340" s="2" t="s">
        <v>618</v>
      </c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</row>
    <row r="341" spans="1:48" ht="30" customHeight="1">
      <c r="A341" s="10" t="s">
        <v>595</v>
      </c>
      <c r="B341" s="10" t="s">
        <v>623</v>
      </c>
      <c r="C341" s="10" t="s">
        <v>21</v>
      </c>
      <c r="D341" s="11">
        <v>1</v>
      </c>
      <c r="E341" s="13"/>
      <c r="F341" s="13"/>
      <c r="G341" s="13"/>
      <c r="H341" s="13"/>
      <c r="I341" s="13"/>
      <c r="J341" s="13"/>
      <c r="K341" s="13"/>
      <c r="L341" s="13">
        <f aca="true" t="shared" si="10" ref="L341:L354">TRUNC(F341+H341+J341,0)</f>
        <v>0</v>
      </c>
      <c r="M341" s="10" t="s">
        <v>210</v>
      </c>
      <c r="N341" s="2" t="s">
        <v>250</v>
      </c>
      <c r="O341" s="2" t="s">
        <v>210</v>
      </c>
      <c r="P341" s="2" t="s">
        <v>210</v>
      </c>
      <c r="Q341" s="2" t="s">
        <v>618</v>
      </c>
      <c r="R341" s="2" t="s">
        <v>184</v>
      </c>
      <c r="S341" s="2" t="s">
        <v>184</v>
      </c>
      <c r="T341" s="2" t="s">
        <v>200</v>
      </c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2" t="s">
        <v>210</v>
      </c>
      <c r="AS341" s="2" t="s">
        <v>210</v>
      </c>
      <c r="AT341" s="3"/>
      <c r="AU341" s="2" t="s">
        <v>71</v>
      </c>
      <c r="AV341" s="3">
        <v>183</v>
      </c>
    </row>
    <row r="342" spans="1:48" ht="30" customHeight="1">
      <c r="A342" s="10" t="s">
        <v>595</v>
      </c>
      <c r="B342" s="10" t="s">
        <v>622</v>
      </c>
      <c r="C342" s="10" t="s">
        <v>21</v>
      </c>
      <c r="D342" s="11">
        <v>2</v>
      </c>
      <c r="E342" s="13"/>
      <c r="F342" s="13"/>
      <c r="G342" s="13"/>
      <c r="H342" s="13"/>
      <c r="I342" s="13"/>
      <c r="J342" s="13"/>
      <c r="K342" s="13"/>
      <c r="L342" s="13">
        <f t="shared" si="10"/>
        <v>0</v>
      </c>
      <c r="M342" s="10" t="s">
        <v>210</v>
      </c>
      <c r="N342" s="2" t="s">
        <v>251</v>
      </c>
      <c r="O342" s="2" t="s">
        <v>210</v>
      </c>
      <c r="P342" s="2" t="s">
        <v>210</v>
      </c>
      <c r="Q342" s="2" t="s">
        <v>618</v>
      </c>
      <c r="R342" s="2" t="s">
        <v>184</v>
      </c>
      <c r="S342" s="2" t="s">
        <v>184</v>
      </c>
      <c r="T342" s="2" t="s">
        <v>200</v>
      </c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2" t="s">
        <v>210</v>
      </c>
      <c r="AS342" s="2" t="s">
        <v>210</v>
      </c>
      <c r="AT342" s="3"/>
      <c r="AU342" s="2" t="s">
        <v>106</v>
      </c>
      <c r="AV342" s="3">
        <v>184</v>
      </c>
    </row>
    <row r="343" spans="1:48" ht="30" customHeight="1">
      <c r="A343" s="10" t="s">
        <v>590</v>
      </c>
      <c r="B343" s="10" t="s">
        <v>42</v>
      </c>
      <c r="C343" s="10" t="s">
        <v>223</v>
      </c>
      <c r="D343" s="11">
        <v>1</v>
      </c>
      <c r="E343" s="13"/>
      <c r="F343" s="13"/>
      <c r="G343" s="13"/>
      <c r="H343" s="13"/>
      <c r="I343" s="13"/>
      <c r="J343" s="13"/>
      <c r="K343" s="13"/>
      <c r="L343" s="13">
        <f t="shared" si="10"/>
        <v>0</v>
      </c>
      <c r="M343" s="10" t="s">
        <v>210</v>
      </c>
      <c r="N343" s="2" t="s">
        <v>126</v>
      </c>
      <c r="O343" s="2" t="s">
        <v>210</v>
      </c>
      <c r="P343" s="2" t="s">
        <v>210</v>
      </c>
      <c r="Q343" s="2" t="s">
        <v>618</v>
      </c>
      <c r="R343" s="2" t="s">
        <v>184</v>
      </c>
      <c r="S343" s="2" t="s">
        <v>184</v>
      </c>
      <c r="T343" s="2" t="s">
        <v>200</v>
      </c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2" t="s">
        <v>210</v>
      </c>
      <c r="AS343" s="2" t="s">
        <v>210</v>
      </c>
      <c r="AT343" s="3"/>
      <c r="AU343" s="2" t="s">
        <v>89</v>
      </c>
      <c r="AV343" s="3">
        <v>185</v>
      </c>
    </row>
    <row r="344" spans="1:48" ht="30" customHeight="1">
      <c r="A344" s="10" t="s">
        <v>590</v>
      </c>
      <c r="B344" s="10" t="s">
        <v>45</v>
      </c>
      <c r="C344" s="10" t="s">
        <v>223</v>
      </c>
      <c r="D344" s="11">
        <v>2</v>
      </c>
      <c r="E344" s="13"/>
      <c r="F344" s="13"/>
      <c r="G344" s="13"/>
      <c r="H344" s="13"/>
      <c r="I344" s="13"/>
      <c r="J344" s="13"/>
      <c r="K344" s="13"/>
      <c r="L344" s="13">
        <f t="shared" si="10"/>
        <v>0</v>
      </c>
      <c r="M344" s="10" t="s">
        <v>210</v>
      </c>
      <c r="N344" s="2" t="s">
        <v>244</v>
      </c>
      <c r="O344" s="2" t="s">
        <v>210</v>
      </c>
      <c r="P344" s="2" t="s">
        <v>210</v>
      </c>
      <c r="Q344" s="2" t="s">
        <v>618</v>
      </c>
      <c r="R344" s="2" t="s">
        <v>184</v>
      </c>
      <c r="S344" s="2" t="s">
        <v>184</v>
      </c>
      <c r="T344" s="2" t="s">
        <v>200</v>
      </c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2" t="s">
        <v>210</v>
      </c>
      <c r="AS344" s="2" t="s">
        <v>210</v>
      </c>
      <c r="AT344" s="3"/>
      <c r="AU344" s="2" t="s">
        <v>15</v>
      </c>
      <c r="AV344" s="3">
        <v>186</v>
      </c>
    </row>
    <row r="345" spans="1:48" ht="30" customHeight="1">
      <c r="A345" s="10" t="s">
        <v>590</v>
      </c>
      <c r="B345" s="10" t="s">
        <v>30</v>
      </c>
      <c r="C345" s="10" t="s">
        <v>430</v>
      </c>
      <c r="D345" s="11">
        <v>11</v>
      </c>
      <c r="E345" s="13"/>
      <c r="F345" s="13"/>
      <c r="G345" s="13"/>
      <c r="H345" s="13"/>
      <c r="I345" s="13"/>
      <c r="J345" s="13"/>
      <c r="K345" s="13"/>
      <c r="L345" s="13">
        <f t="shared" si="10"/>
        <v>0</v>
      </c>
      <c r="M345" s="10" t="s">
        <v>210</v>
      </c>
      <c r="N345" s="2" t="s">
        <v>255</v>
      </c>
      <c r="O345" s="2" t="s">
        <v>210</v>
      </c>
      <c r="P345" s="2" t="s">
        <v>210</v>
      </c>
      <c r="Q345" s="2" t="s">
        <v>618</v>
      </c>
      <c r="R345" s="2" t="s">
        <v>184</v>
      </c>
      <c r="S345" s="2" t="s">
        <v>184</v>
      </c>
      <c r="T345" s="2" t="s">
        <v>200</v>
      </c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2" t="s">
        <v>210</v>
      </c>
      <c r="AS345" s="2" t="s">
        <v>210</v>
      </c>
      <c r="AT345" s="3"/>
      <c r="AU345" s="2" t="s">
        <v>63</v>
      </c>
      <c r="AV345" s="3">
        <v>187</v>
      </c>
    </row>
    <row r="346" spans="1:48" ht="30" customHeight="1">
      <c r="A346" s="10" t="s">
        <v>590</v>
      </c>
      <c r="B346" s="10" t="s">
        <v>34</v>
      </c>
      <c r="C346" s="10" t="s">
        <v>430</v>
      </c>
      <c r="D346" s="11">
        <v>8</v>
      </c>
      <c r="E346" s="13"/>
      <c r="F346" s="13"/>
      <c r="G346" s="13"/>
      <c r="H346" s="13"/>
      <c r="I346" s="13"/>
      <c r="J346" s="13"/>
      <c r="K346" s="13"/>
      <c r="L346" s="13">
        <f t="shared" si="10"/>
        <v>0</v>
      </c>
      <c r="M346" s="10" t="s">
        <v>210</v>
      </c>
      <c r="N346" s="2" t="s">
        <v>138</v>
      </c>
      <c r="O346" s="2" t="s">
        <v>210</v>
      </c>
      <c r="P346" s="2" t="s">
        <v>210</v>
      </c>
      <c r="Q346" s="2" t="s">
        <v>618</v>
      </c>
      <c r="R346" s="2" t="s">
        <v>184</v>
      </c>
      <c r="S346" s="2" t="s">
        <v>184</v>
      </c>
      <c r="T346" s="2" t="s">
        <v>200</v>
      </c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2" t="s">
        <v>210</v>
      </c>
      <c r="AS346" s="2" t="s">
        <v>210</v>
      </c>
      <c r="AT346" s="3"/>
      <c r="AU346" s="2" t="s">
        <v>88</v>
      </c>
      <c r="AV346" s="3">
        <v>188</v>
      </c>
    </row>
    <row r="347" spans="1:48" ht="30" customHeight="1">
      <c r="A347" s="10" t="s">
        <v>590</v>
      </c>
      <c r="B347" s="10" t="s">
        <v>325</v>
      </c>
      <c r="C347" s="10" t="s">
        <v>220</v>
      </c>
      <c r="D347" s="11">
        <v>7</v>
      </c>
      <c r="E347" s="13"/>
      <c r="F347" s="13"/>
      <c r="G347" s="13"/>
      <c r="H347" s="13"/>
      <c r="I347" s="13"/>
      <c r="J347" s="13"/>
      <c r="K347" s="13"/>
      <c r="L347" s="13">
        <f t="shared" si="10"/>
        <v>0</v>
      </c>
      <c r="M347" s="10" t="s">
        <v>210</v>
      </c>
      <c r="N347" s="2" t="s">
        <v>245</v>
      </c>
      <c r="O347" s="2" t="s">
        <v>210</v>
      </c>
      <c r="P347" s="2" t="s">
        <v>210</v>
      </c>
      <c r="Q347" s="2" t="s">
        <v>618</v>
      </c>
      <c r="R347" s="2" t="s">
        <v>184</v>
      </c>
      <c r="S347" s="2" t="s">
        <v>184</v>
      </c>
      <c r="T347" s="2" t="s">
        <v>200</v>
      </c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2" t="s">
        <v>210</v>
      </c>
      <c r="AS347" s="2" t="s">
        <v>210</v>
      </c>
      <c r="AT347" s="3"/>
      <c r="AU347" s="2" t="s">
        <v>74</v>
      </c>
      <c r="AV347" s="3">
        <v>189</v>
      </c>
    </row>
    <row r="348" spans="1:48" ht="30" customHeight="1">
      <c r="A348" s="10" t="s">
        <v>590</v>
      </c>
      <c r="B348" s="10" t="s">
        <v>496</v>
      </c>
      <c r="C348" s="10" t="s">
        <v>237</v>
      </c>
      <c r="D348" s="11">
        <v>1</v>
      </c>
      <c r="E348" s="13"/>
      <c r="F348" s="13"/>
      <c r="G348" s="13"/>
      <c r="H348" s="13"/>
      <c r="I348" s="13"/>
      <c r="J348" s="13"/>
      <c r="K348" s="13"/>
      <c r="L348" s="13">
        <f t="shared" si="10"/>
        <v>0</v>
      </c>
      <c r="M348" s="10" t="s">
        <v>210</v>
      </c>
      <c r="N348" s="2" t="s">
        <v>367</v>
      </c>
      <c r="O348" s="2" t="s">
        <v>210</v>
      </c>
      <c r="P348" s="2" t="s">
        <v>210</v>
      </c>
      <c r="Q348" s="2" t="s">
        <v>618</v>
      </c>
      <c r="R348" s="2" t="s">
        <v>184</v>
      </c>
      <c r="S348" s="2" t="s">
        <v>184</v>
      </c>
      <c r="T348" s="2" t="s">
        <v>200</v>
      </c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2" t="s">
        <v>210</v>
      </c>
      <c r="AS348" s="2" t="s">
        <v>210</v>
      </c>
      <c r="AT348" s="3"/>
      <c r="AU348" s="2" t="s">
        <v>98</v>
      </c>
      <c r="AV348" s="3">
        <v>190</v>
      </c>
    </row>
    <row r="349" spans="1:48" ht="30" customHeight="1">
      <c r="A349" s="10" t="s">
        <v>590</v>
      </c>
      <c r="B349" s="10" t="s">
        <v>405</v>
      </c>
      <c r="C349" s="10" t="s">
        <v>430</v>
      </c>
      <c r="D349" s="11">
        <v>90</v>
      </c>
      <c r="E349" s="13"/>
      <c r="F349" s="13"/>
      <c r="G349" s="13"/>
      <c r="H349" s="13"/>
      <c r="I349" s="13"/>
      <c r="J349" s="13"/>
      <c r="K349" s="13"/>
      <c r="L349" s="13">
        <f t="shared" si="10"/>
        <v>0</v>
      </c>
      <c r="M349" s="10" t="s">
        <v>210</v>
      </c>
      <c r="N349" s="2" t="s">
        <v>365</v>
      </c>
      <c r="O349" s="2" t="s">
        <v>210</v>
      </c>
      <c r="P349" s="2" t="s">
        <v>210</v>
      </c>
      <c r="Q349" s="2" t="s">
        <v>618</v>
      </c>
      <c r="R349" s="2" t="s">
        <v>184</v>
      </c>
      <c r="S349" s="2" t="s">
        <v>184</v>
      </c>
      <c r="T349" s="2" t="s">
        <v>200</v>
      </c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2" t="s">
        <v>210</v>
      </c>
      <c r="AS349" s="2" t="s">
        <v>210</v>
      </c>
      <c r="AT349" s="3"/>
      <c r="AU349" s="2" t="s">
        <v>267</v>
      </c>
      <c r="AV349" s="3">
        <v>191</v>
      </c>
    </row>
    <row r="350" spans="1:48" ht="30" customHeight="1">
      <c r="A350" s="10" t="s">
        <v>590</v>
      </c>
      <c r="B350" s="10" t="s">
        <v>9</v>
      </c>
      <c r="C350" s="10" t="s">
        <v>430</v>
      </c>
      <c r="D350" s="11">
        <v>45</v>
      </c>
      <c r="E350" s="13"/>
      <c r="F350" s="13"/>
      <c r="G350" s="13"/>
      <c r="H350" s="13"/>
      <c r="I350" s="13"/>
      <c r="J350" s="13"/>
      <c r="K350" s="13"/>
      <c r="L350" s="13">
        <f t="shared" si="10"/>
        <v>0</v>
      </c>
      <c r="M350" s="10" t="s">
        <v>210</v>
      </c>
      <c r="N350" s="2" t="s">
        <v>249</v>
      </c>
      <c r="O350" s="2" t="s">
        <v>210</v>
      </c>
      <c r="P350" s="2" t="s">
        <v>210</v>
      </c>
      <c r="Q350" s="2" t="s">
        <v>618</v>
      </c>
      <c r="R350" s="2" t="s">
        <v>184</v>
      </c>
      <c r="S350" s="2" t="s">
        <v>184</v>
      </c>
      <c r="T350" s="2" t="s">
        <v>200</v>
      </c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2" t="s">
        <v>210</v>
      </c>
      <c r="AS350" s="2" t="s">
        <v>210</v>
      </c>
      <c r="AT350" s="3"/>
      <c r="AU350" s="2" t="s">
        <v>69</v>
      </c>
      <c r="AV350" s="3">
        <v>192</v>
      </c>
    </row>
    <row r="351" spans="1:48" ht="30" customHeight="1">
      <c r="A351" s="10" t="s">
        <v>590</v>
      </c>
      <c r="B351" s="10" t="s">
        <v>485</v>
      </c>
      <c r="C351" s="10" t="s">
        <v>237</v>
      </c>
      <c r="D351" s="11">
        <v>2</v>
      </c>
      <c r="E351" s="13"/>
      <c r="F351" s="13"/>
      <c r="G351" s="13"/>
      <c r="H351" s="13"/>
      <c r="I351" s="13"/>
      <c r="J351" s="13"/>
      <c r="K351" s="13"/>
      <c r="L351" s="13">
        <f t="shared" si="10"/>
        <v>0</v>
      </c>
      <c r="M351" s="10" t="s">
        <v>210</v>
      </c>
      <c r="N351" s="2" t="s">
        <v>256</v>
      </c>
      <c r="O351" s="2" t="s">
        <v>210</v>
      </c>
      <c r="P351" s="2" t="s">
        <v>210</v>
      </c>
      <c r="Q351" s="2" t="s">
        <v>618</v>
      </c>
      <c r="R351" s="2" t="s">
        <v>184</v>
      </c>
      <c r="S351" s="2" t="s">
        <v>184</v>
      </c>
      <c r="T351" s="2" t="s">
        <v>200</v>
      </c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2" t="s">
        <v>210</v>
      </c>
      <c r="AS351" s="2" t="s">
        <v>210</v>
      </c>
      <c r="AT351" s="3"/>
      <c r="AU351" s="2" t="s">
        <v>269</v>
      </c>
      <c r="AV351" s="3">
        <v>194</v>
      </c>
    </row>
    <row r="352" spans="1:48" ht="30" customHeight="1">
      <c r="A352" s="10" t="s">
        <v>590</v>
      </c>
      <c r="B352" s="10" t="s">
        <v>506</v>
      </c>
      <c r="C352" s="10" t="s">
        <v>237</v>
      </c>
      <c r="D352" s="11">
        <v>4</v>
      </c>
      <c r="E352" s="13"/>
      <c r="F352" s="13"/>
      <c r="G352" s="13"/>
      <c r="H352" s="13"/>
      <c r="I352" s="13"/>
      <c r="J352" s="13"/>
      <c r="K352" s="13"/>
      <c r="L352" s="13">
        <f t="shared" si="10"/>
        <v>0</v>
      </c>
      <c r="M352" s="10" t="s">
        <v>210</v>
      </c>
      <c r="N352" s="2" t="s">
        <v>133</v>
      </c>
      <c r="O352" s="2" t="s">
        <v>210</v>
      </c>
      <c r="P352" s="2" t="s">
        <v>210</v>
      </c>
      <c r="Q352" s="2" t="s">
        <v>618</v>
      </c>
      <c r="R352" s="2" t="s">
        <v>184</v>
      </c>
      <c r="S352" s="2" t="s">
        <v>184</v>
      </c>
      <c r="T352" s="2" t="s">
        <v>200</v>
      </c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2" t="s">
        <v>210</v>
      </c>
      <c r="AS352" s="2" t="s">
        <v>210</v>
      </c>
      <c r="AT352" s="3"/>
      <c r="AU352" s="2" t="s">
        <v>80</v>
      </c>
      <c r="AV352" s="3">
        <v>195</v>
      </c>
    </row>
    <row r="353" spans="1:48" ht="30" customHeight="1">
      <c r="A353" s="10" t="s">
        <v>590</v>
      </c>
      <c r="B353" s="10" t="s">
        <v>8</v>
      </c>
      <c r="C353" s="10" t="s">
        <v>237</v>
      </c>
      <c r="D353" s="11">
        <v>3</v>
      </c>
      <c r="E353" s="13"/>
      <c r="F353" s="13"/>
      <c r="G353" s="13"/>
      <c r="H353" s="13"/>
      <c r="I353" s="13"/>
      <c r="J353" s="13"/>
      <c r="K353" s="13"/>
      <c r="L353" s="13">
        <f t="shared" si="10"/>
        <v>0</v>
      </c>
      <c r="M353" s="10" t="s">
        <v>210</v>
      </c>
      <c r="N353" s="2" t="s">
        <v>348</v>
      </c>
      <c r="O353" s="2" t="s">
        <v>210</v>
      </c>
      <c r="P353" s="2" t="s">
        <v>210</v>
      </c>
      <c r="Q353" s="2" t="s">
        <v>618</v>
      </c>
      <c r="R353" s="2" t="s">
        <v>184</v>
      </c>
      <c r="S353" s="2" t="s">
        <v>184</v>
      </c>
      <c r="T353" s="2" t="s">
        <v>200</v>
      </c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2" t="s">
        <v>210</v>
      </c>
      <c r="AS353" s="2" t="s">
        <v>210</v>
      </c>
      <c r="AT353" s="3"/>
      <c r="AU353" s="2" t="s">
        <v>24</v>
      </c>
      <c r="AV353" s="3">
        <v>196</v>
      </c>
    </row>
    <row r="354" spans="1:48" ht="30" customHeight="1">
      <c r="A354" s="10" t="s">
        <v>609</v>
      </c>
      <c r="B354" s="10" t="s">
        <v>479</v>
      </c>
      <c r="C354" s="10" t="s">
        <v>223</v>
      </c>
      <c r="D354" s="11">
        <v>1</v>
      </c>
      <c r="E354" s="13"/>
      <c r="F354" s="13"/>
      <c r="G354" s="13"/>
      <c r="H354" s="13"/>
      <c r="I354" s="13"/>
      <c r="J354" s="13"/>
      <c r="K354" s="13"/>
      <c r="L354" s="13">
        <f t="shared" si="10"/>
        <v>0</v>
      </c>
      <c r="M354" s="10" t="s">
        <v>210</v>
      </c>
      <c r="N354" s="2" t="s">
        <v>128</v>
      </c>
      <c r="O354" s="2" t="s">
        <v>210</v>
      </c>
      <c r="P354" s="2" t="s">
        <v>210</v>
      </c>
      <c r="Q354" s="2" t="s">
        <v>618</v>
      </c>
      <c r="R354" s="2" t="s">
        <v>184</v>
      </c>
      <c r="S354" s="2" t="s">
        <v>184</v>
      </c>
      <c r="T354" s="2" t="s">
        <v>200</v>
      </c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2" t="s">
        <v>210</v>
      </c>
      <c r="AS354" s="2" t="s">
        <v>210</v>
      </c>
      <c r="AT354" s="3"/>
      <c r="AU354" s="2" t="s">
        <v>278</v>
      </c>
      <c r="AV354" s="3">
        <v>198</v>
      </c>
    </row>
    <row r="355" spans="1:48" ht="30" customHeight="1">
      <c r="A355" s="10"/>
      <c r="B355" s="10"/>
      <c r="C355" s="10"/>
      <c r="D355" s="11"/>
      <c r="E355" s="13"/>
      <c r="F355" s="13"/>
      <c r="G355" s="13"/>
      <c r="H355" s="13"/>
      <c r="I355" s="13"/>
      <c r="J355" s="13"/>
      <c r="K355" s="13"/>
      <c r="L355" s="13"/>
      <c r="M355" s="10"/>
      <c r="N355" s="2"/>
      <c r="O355" s="2"/>
      <c r="P355" s="2"/>
      <c r="Q355" s="2"/>
      <c r="R355" s="2"/>
      <c r="S355" s="2"/>
      <c r="T355" s="2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2"/>
      <c r="AS355" s="2"/>
      <c r="AT355" s="3"/>
      <c r="AU355" s="2"/>
      <c r="AV355" s="3"/>
    </row>
    <row r="356" spans="1:13" ht="30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1:13" ht="30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</row>
    <row r="358" spans="1:13" ht="30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1:13" ht="30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1:13" ht="30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1:13" ht="30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1:13" ht="30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</row>
    <row r="363" spans="1:14" ht="30" customHeight="1">
      <c r="A363" s="10" t="s">
        <v>418</v>
      </c>
      <c r="B363" s="11"/>
      <c r="C363" s="11"/>
      <c r="D363" s="11"/>
      <c r="E363" s="11"/>
      <c r="F363" s="13"/>
      <c r="G363" s="11"/>
      <c r="H363" s="13"/>
      <c r="I363" s="11"/>
      <c r="J363" s="13"/>
      <c r="K363" s="11"/>
      <c r="L363" s="13">
        <f>SUM(L341:L362)</f>
        <v>0</v>
      </c>
      <c r="M363" s="11"/>
      <c r="N363" t="s">
        <v>614</v>
      </c>
    </row>
    <row r="364" spans="1:48" ht="30" customHeight="1">
      <c r="A364" s="10" t="s">
        <v>401</v>
      </c>
      <c r="B364" s="10" t="s">
        <v>210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3"/>
      <c r="O364" s="3"/>
      <c r="P364" s="3"/>
      <c r="Q364" s="2" t="s">
        <v>594</v>
      </c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</row>
    <row r="365" spans="1:48" ht="30" customHeight="1">
      <c r="A365" s="10" t="s">
        <v>231</v>
      </c>
      <c r="B365" s="10" t="s">
        <v>393</v>
      </c>
      <c r="C365" s="10" t="s">
        <v>21</v>
      </c>
      <c r="D365" s="11">
        <v>1</v>
      </c>
      <c r="E365" s="13"/>
      <c r="F365" s="13"/>
      <c r="G365" s="13"/>
      <c r="H365" s="13"/>
      <c r="I365" s="13"/>
      <c r="J365" s="13"/>
      <c r="K365" s="13"/>
      <c r="L365" s="13">
        <f aca="true" t="shared" si="11" ref="L365:L390">TRUNC(F365+H365+J365,0)</f>
        <v>0</v>
      </c>
      <c r="M365" s="10" t="s">
        <v>210</v>
      </c>
      <c r="N365" s="2" t="s">
        <v>253</v>
      </c>
      <c r="O365" s="2" t="s">
        <v>210</v>
      </c>
      <c r="P365" s="2" t="s">
        <v>210</v>
      </c>
      <c r="Q365" s="2" t="s">
        <v>594</v>
      </c>
      <c r="R365" s="2" t="s">
        <v>184</v>
      </c>
      <c r="S365" s="2" t="s">
        <v>184</v>
      </c>
      <c r="T365" s="2" t="s">
        <v>200</v>
      </c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2" t="s">
        <v>210</v>
      </c>
      <c r="AS365" s="2" t="s">
        <v>210</v>
      </c>
      <c r="AT365" s="3"/>
      <c r="AU365" s="2" t="s">
        <v>101</v>
      </c>
      <c r="AV365" s="3">
        <v>199</v>
      </c>
    </row>
    <row r="366" spans="1:48" ht="30" customHeight="1">
      <c r="A366" s="10" t="s">
        <v>123</v>
      </c>
      <c r="B366" s="10" t="s">
        <v>307</v>
      </c>
      <c r="C366" s="10" t="s">
        <v>21</v>
      </c>
      <c r="D366" s="11">
        <v>1</v>
      </c>
      <c r="E366" s="13"/>
      <c r="F366" s="13"/>
      <c r="G366" s="13"/>
      <c r="H366" s="13"/>
      <c r="I366" s="13"/>
      <c r="J366" s="13"/>
      <c r="K366" s="13"/>
      <c r="L366" s="13">
        <f t="shared" si="11"/>
        <v>0</v>
      </c>
      <c r="M366" s="10" t="s">
        <v>210</v>
      </c>
      <c r="N366" s="2" t="s">
        <v>130</v>
      </c>
      <c r="O366" s="2" t="s">
        <v>210</v>
      </c>
      <c r="P366" s="2" t="s">
        <v>210</v>
      </c>
      <c r="Q366" s="2" t="s">
        <v>594</v>
      </c>
      <c r="R366" s="2" t="s">
        <v>184</v>
      </c>
      <c r="S366" s="2" t="s">
        <v>184</v>
      </c>
      <c r="T366" s="2" t="s">
        <v>200</v>
      </c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2" t="s">
        <v>210</v>
      </c>
      <c r="AS366" s="2" t="s">
        <v>210</v>
      </c>
      <c r="AT366" s="3"/>
      <c r="AU366" s="2" t="s">
        <v>105</v>
      </c>
      <c r="AV366" s="3">
        <v>200</v>
      </c>
    </row>
    <row r="367" spans="1:48" ht="30" customHeight="1">
      <c r="A367" s="10" t="s">
        <v>123</v>
      </c>
      <c r="B367" s="10" t="s">
        <v>395</v>
      </c>
      <c r="C367" s="10" t="s">
        <v>21</v>
      </c>
      <c r="D367" s="11">
        <v>4</v>
      </c>
      <c r="E367" s="13"/>
      <c r="F367" s="13"/>
      <c r="G367" s="13"/>
      <c r="H367" s="13"/>
      <c r="I367" s="13"/>
      <c r="J367" s="13"/>
      <c r="K367" s="13"/>
      <c r="L367" s="13">
        <f t="shared" si="11"/>
        <v>0</v>
      </c>
      <c r="M367" s="10" t="s">
        <v>210</v>
      </c>
      <c r="N367" s="2" t="s">
        <v>373</v>
      </c>
      <c r="O367" s="2" t="s">
        <v>210</v>
      </c>
      <c r="P367" s="2" t="s">
        <v>210</v>
      </c>
      <c r="Q367" s="2" t="s">
        <v>594</v>
      </c>
      <c r="R367" s="2" t="s">
        <v>184</v>
      </c>
      <c r="S367" s="2" t="s">
        <v>184</v>
      </c>
      <c r="T367" s="2" t="s">
        <v>200</v>
      </c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2" t="s">
        <v>210</v>
      </c>
      <c r="AS367" s="2" t="s">
        <v>210</v>
      </c>
      <c r="AT367" s="3"/>
      <c r="AU367" s="2" t="s">
        <v>65</v>
      </c>
      <c r="AV367" s="3">
        <v>201</v>
      </c>
    </row>
    <row r="368" spans="1:48" ht="30" customHeight="1">
      <c r="A368" s="10" t="s">
        <v>123</v>
      </c>
      <c r="B368" s="10" t="s">
        <v>313</v>
      </c>
      <c r="C368" s="10" t="s">
        <v>21</v>
      </c>
      <c r="D368" s="11">
        <v>2</v>
      </c>
      <c r="E368" s="13"/>
      <c r="F368" s="13"/>
      <c r="G368" s="13"/>
      <c r="H368" s="13"/>
      <c r="I368" s="13"/>
      <c r="J368" s="13"/>
      <c r="K368" s="13"/>
      <c r="L368" s="13">
        <f t="shared" si="11"/>
        <v>0</v>
      </c>
      <c r="M368" s="10" t="s">
        <v>210</v>
      </c>
      <c r="N368" s="2" t="s">
        <v>151</v>
      </c>
      <c r="O368" s="2" t="s">
        <v>210</v>
      </c>
      <c r="P368" s="2" t="s">
        <v>210</v>
      </c>
      <c r="Q368" s="2" t="s">
        <v>594</v>
      </c>
      <c r="R368" s="2" t="s">
        <v>184</v>
      </c>
      <c r="S368" s="2" t="s">
        <v>184</v>
      </c>
      <c r="T368" s="2" t="s">
        <v>200</v>
      </c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2" t="s">
        <v>210</v>
      </c>
      <c r="AS368" s="2" t="s">
        <v>210</v>
      </c>
      <c r="AT368" s="3"/>
      <c r="AU368" s="2" t="s">
        <v>25</v>
      </c>
      <c r="AV368" s="3">
        <v>202</v>
      </c>
    </row>
    <row r="369" spans="1:48" ht="30" customHeight="1">
      <c r="A369" s="10" t="s">
        <v>613</v>
      </c>
      <c r="B369" s="10" t="s">
        <v>210</v>
      </c>
      <c r="C369" s="10" t="s">
        <v>237</v>
      </c>
      <c r="D369" s="11">
        <v>7</v>
      </c>
      <c r="E369" s="13"/>
      <c r="F369" s="13"/>
      <c r="G369" s="13"/>
      <c r="H369" s="13"/>
      <c r="I369" s="13"/>
      <c r="J369" s="13"/>
      <c r="K369" s="13"/>
      <c r="L369" s="13">
        <f t="shared" si="11"/>
        <v>0</v>
      </c>
      <c r="M369" s="10" t="s">
        <v>210</v>
      </c>
      <c r="N369" s="2" t="s">
        <v>165</v>
      </c>
      <c r="O369" s="2" t="s">
        <v>210</v>
      </c>
      <c r="P369" s="2" t="s">
        <v>210</v>
      </c>
      <c r="Q369" s="2" t="s">
        <v>594</v>
      </c>
      <c r="R369" s="2" t="s">
        <v>184</v>
      </c>
      <c r="S369" s="2" t="s">
        <v>184</v>
      </c>
      <c r="T369" s="2" t="s">
        <v>200</v>
      </c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2" t="s">
        <v>210</v>
      </c>
      <c r="AS369" s="2" t="s">
        <v>210</v>
      </c>
      <c r="AT369" s="3"/>
      <c r="AU369" s="2" t="s">
        <v>81</v>
      </c>
      <c r="AV369" s="3">
        <v>203</v>
      </c>
    </row>
    <row r="370" spans="1:48" ht="30" customHeight="1">
      <c r="A370" s="10" t="s">
        <v>493</v>
      </c>
      <c r="B370" s="10" t="s">
        <v>210</v>
      </c>
      <c r="C370" s="10" t="s">
        <v>237</v>
      </c>
      <c r="D370" s="11">
        <v>4</v>
      </c>
      <c r="E370" s="13"/>
      <c r="F370" s="13"/>
      <c r="G370" s="13"/>
      <c r="H370" s="13"/>
      <c r="I370" s="13"/>
      <c r="J370" s="13"/>
      <c r="K370" s="13"/>
      <c r="L370" s="13">
        <f t="shared" si="11"/>
        <v>0</v>
      </c>
      <c r="M370" s="10" t="s">
        <v>210</v>
      </c>
      <c r="N370" s="2" t="s">
        <v>371</v>
      </c>
      <c r="O370" s="2" t="s">
        <v>210</v>
      </c>
      <c r="P370" s="2" t="s">
        <v>210</v>
      </c>
      <c r="Q370" s="2" t="s">
        <v>594</v>
      </c>
      <c r="R370" s="2" t="s">
        <v>184</v>
      </c>
      <c r="S370" s="2" t="s">
        <v>184</v>
      </c>
      <c r="T370" s="2" t="s">
        <v>200</v>
      </c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2" t="s">
        <v>210</v>
      </c>
      <c r="AS370" s="2" t="s">
        <v>210</v>
      </c>
      <c r="AT370" s="3"/>
      <c r="AU370" s="2" t="s">
        <v>72</v>
      </c>
      <c r="AV370" s="3">
        <v>204</v>
      </c>
    </row>
    <row r="371" spans="1:48" ht="30" customHeight="1">
      <c r="A371" s="10" t="s">
        <v>402</v>
      </c>
      <c r="B371" s="10" t="s">
        <v>210</v>
      </c>
      <c r="C371" s="10" t="s">
        <v>237</v>
      </c>
      <c r="D371" s="11">
        <v>2</v>
      </c>
      <c r="E371" s="13"/>
      <c r="F371" s="13"/>
      <c r="G371" s="13"/>
      <c r="H371" s="13"/>
      <c r="I371" s="13"/>
      <c r="J371" s="13"/>
      <c r="K371" s="13"/>
      <c r="L371" s="13">
        <f t="shared" si="11"/>
        <v>0</v>
      </c>
      <c r="M371" s="10" t="s">
        <v>210</v>
      </c>
      <c r="N371" s="2" t="s">
        <v>332</v>
      </c>
      <c r="O371" s="2" t="s">
        <v>210</v>
      </c>
      <c r="P371" s="2" t="s">
        <v>210</v>
      </c>
      <c r="Q371" s="2" t="s">
        <v>594</v>
      </c>
      <c r="R371" s="2" t="s">
        <v>184</v>
      </c>
      <c r="S371" s="2" t="s">
        <v>184</v>
      </c>
      <c r="T371" s="2" t="s">
        <v>200</v>
      </c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2" t="s">
        <v>210</v>
      </c>
      <c r="AS371" s="2" t="s">
        <v>210</v>
      </c>
      <c r="AT371" s="3"/>
      <c r="AU371" s="2" t="s">
        <v>86</v>
      </c>
      <c r="AV371" s="3">
        <v>205</v>
      </c>
    </row>
    <row r="372" spans="1:48" ht="30" customHeight="1">
      <c r="A372" s="10" t="s">
        <v>491</v>
      </c>
      <c r="B372" s="10" t="s">
        <v>210</v>
      </c>
      <c r="C372" s="10" t="s">
        <v>237</v>
      </c>
      <c r="D372" s="11">
        <v>1</v>
      </c>
      <c r="E372" s="13"/>
      <c r="F372" s="13"/>
      <c r="G372" s="13"/>
      <c r="H372" s="13"/>
      <c r="I372" s="13"/>
      <c r="J372" s="13"/>
      <c r="K372" s="13"/>
      <c r="L372" s="13">
        <f t="shared" si="11"/>
        <v>0</v>
      </c>
      <c r="M372" s="10" t="s">
        <v>210</v>
      </c>
      <c r="N372" s="2" t="s">
        <v>145</v>
      </c>
      <c r="O372" s="2" t="s">
        <v>210</v>
      </c>
      <c r="P372" s="2" t="s">
        <v>210</v>
      </c>
      <c r="Q372" s="2" t="s">
        <v>594</v>
      </c>
      <c r="R372" s="2" t="s">
        <v>184</v>
      </c>
      <c r="S372" s="2" t="s">
        <v>184</v>
      </c>
      <c r="T372" s="2" t="s">
        <v>200</v>
      </c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2" t="s">
        <v>210</v>
      </c>
      <c r="AS372" s="2" t="s">
        <v>210</v>
      </c>
      <c r="AT372" s="3"/>
      <c r="AU372" s="2" t="s">
        <v>75</v>
      </c>
      <c r="AV372" s="3">
        <v>206</v>
      </c>
    </row>
    <row r="373" spans="1:48" ht="30" customHeight="1">
      <c r="A373" s="10" t="s">
        <v>621</v>
      </c>
      <c r="B373" s="10" t="s">
        <v>210</v>
      </c>
      <c r="C373" s="10" t="s">
        <v>237</v>
      </c>
      <c r="D373" s="11">
        <v>1</v>
      </c>
      <c r="E373" s="13"/>
      <c r="F373" s="13"/>
      <c r="G373" s="13"/>
      <c r="H373" s="13"/>
      <c r="I373" s="13"/>
      <c r="J373" s="13"/>
      <c r="K373" s="13"/>
      <c r="L373" s="13">
        <f t="shared" si="11"/>
        <v>0</v>
      </c>
      <c r="M373" s="10" t="s">
        <v>210</v>
      </c>
      <c r="N373" s="2" t="s">
        <v>149</v>
      </c>
      <c r="O373" s="2" t="s">
        <v>210</v>
      </c>
      <c r="P373" s="2" t="s">
        <v>210</v>
      </c>
      <c r="Q373" s="2" t="s">
        <v>594</v>
      </c>
      <c r="R373" s="2" t="s">
        <v>184</v>
      </c>
      <c r="S373" s="2" t="s">
        <v>184</v>
      </c>
      <c r="T373" s="2" t="s">
        <v>200</v>
      </c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2" t="s">
        <v>210</v>
      </c>
      <c r="AS373" s="2" t="s">
        <v>210</v>
      </c>
      <c r="AT373" s="3"/>
      <c r="AU373" s="2" t="s">
        <v>286</v>
      </c>
      <c r="AV373" s="3">
        <v>207</v>
      </c>
    </row>
    <row r="374" spans="1:48" ht="30" customHeight="1">
      <c r="A374" s="10" t="s">
        <v>589</v>
      </c>
      <c r="B374" s="10" t="s">
        <v>328</v>
      </c>
      <c r="C374" s="10" t="s">
        <v>237</v>
      </c>
      <c r="D374" s="11">
        <v>6</v>
      </c>
      <c r="E374" s="13"/>
      <c r="F374" s="13"/>
      <c r="G374" s="13"/>
      <c r="H374" s="13"/>
      <c r="I374" s="13"/>
      <c r="J374" s="13"/>
      <c r="K374" s="13"/>
      <c r="L374" s="13">
        <f t="shared" si="11"/>
        <v>0</v>
      </c>
      <c r="M374" s="10" t="s">
        <v>210</v>
      </c>
      <c r="N374" s="2" t="s">
        <v>152</v>
      </c>
      <c r="O374" s="2" t="s">
        <v>210</v>
      </c>
      <c r="P374" s="2" t="s">
        <v>210</v>
      </c>
      <c r="Q374" s="2" t="s">
        <v>594</v>
      </c>
      <c r="R374" s="2" t="s">
        <v>184</v>
      </c>
      <c r="S374" s="2" t="s">
        <v>184</v>
      </c>
      <c r="T374" s="2" t="s">
        <v>200</v>
      </c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2" t="s">
        <v>210</v>
      </c>
      <c r="AS374" s="2" t="s">
        <v>210</v>
      </c>
      <c r="AT374" s="3"/>
      <c r="AU374" s="2" t="s">
        <v>77</v>
      </c>
      <c r="AV374" s="3">
        <v>228</v>
      </c>
    </row>
    <row r="375" spans="1:48" ht="30" customHeight="1">
      <c r="A375" s="10" t="s">
        <v>616</v>
      </c>
      <c r="B375" s="10" t="s">
        <v>607</v>
      </c>
      <c r="C375" s="10" t="s">
        <v>237</v>
      </c>
      <c r="D375" s="11">
        <v>7</v>
      </c>
      <c r="E375" s="13"/>
      <c r="F375" s="13"/>
      <c r="G375" s="13"/>
      <c r="H375" s="13"/>
      <c r="I375" s="13"/>
      <c r="J375" s="13"/>
      <c r="K375" s="13"/>
      <c r="L375" s="13">
        <f t="shared" si="11"/>
        <v>0</v>
      </c>
      <c r="M375" s="10" t="s">
        <v>210</v>
      </c>
      <c r="N375" s="2" t="s">
        <v>161</v>
      </c>
      <c r="O375" s="2" t="s">
        <v>210</v>
      </c>
      <c r="P375" s="2" t="s">
        <v>210</v>
      </c>
      <c r="Q375" s="2" t="s">
        <v>594</v>
      </c>
      <c r="R375" s="2" t="s">
        <v>184</v>
      </c>
      <c r="S375" s="2" t="s">
        <v>184</v>
      </c>
      <c r="T375" s="2" t="s">
        <v>200</v>
      </c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2" t="s">
        <v>210</v>
      </c>
      <c r="AS375" s="2" t="s">
        <v>210</v>
      </c>
      <c r="AT375" s="3"/>
      <c r="AU375" s="2" t="s">
        <v>94</v>
      </c>
      <c r="AV375" s="3">
        <v>208</v>
      </c>
    </row>
    <row r="376" spans="1:48" ht="30" customHeight="1">
      <c r="A376" s="10" t="s">
        <v>323</v>
      </c>
      <c r="B376" s="10" t="s">
        <v>358</v>
      </c>
      <c r="C376" s="10" t="s">
        <v>21</v>
      </c>
      <c r="D376" s="11">
        <v>1</v>
      </c>
      <c r="E376" s="13"/>
      <c r="F376" s="13"/>
      <c r="G376" s="13"/>
      <c r="H376" s="13"/>
      <c r="I376" s="13"/>
      <c r="J376" s="13"/>
      <c r="K376" s="13"/>
      <c r="L376" s="13">
        <f t="shared" si="11"/>
        <v>0</v>
      </c>
      <c r="M376" s="10" t="s">
        <v>210</v>
      </c>
      <c r="N376" s="2" t="s">
        <v>143</v>
      </c>
      <c r="O376" s="2" t="s">
        <v>210</v>
      </c>
      <c r="P376" s="2" t="s">
        <v>210</v>
      </c>
      <c r="Q376" s="2" t="s">
        <v>594</v>
      </c>
      <c r="R376" s="2" t="s">
        <v>184</v>
      </c>
      <c r="S376" s="2" t="s">
        <v>184</v>
      </c>
      <c r="T376" s="2" t="s">
        <v>200</v>
      </c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2" t="s">
        <v>210</v>
      </c>
      <c r="AS376" s="2" t="s">
        <v>210</v>
      </c>
      <c r="AT376" s="3"/>
      <c r="AU376" s="2" t="s">
        <v>76</v>
      </c>
      <c r="AV376" s="3">
        <v>209</v>
      </c>
    </row>
    <row r="377" spans="1:48" ht="30" customHeight="1">
      <c r="A377" s="10" t="s">
        <v>602</v>
      </c>
      <c r="B377" s="10" t="s">
        <v>40</v>
      </c>
      <c r="C377" s="10" t="s">
        <v>196</v>
      </c>
      <c r="D377" s="11">
        <v>79</v>
      </c>
      <c r="E377" s="13"/>
      <c r="F377" s="13"/>
      <c r="G377" s="13"/>
      <c r="H377" s="13"/>
      <c r="I377" s="13"/>
      <c r="J377" s="13"/>
      <c r="K377" s="13"/>
      <c r="L377" s="13">
        <f t="shared" si="11"/>
        <v>0</v>
      </c>
      <c r="M377" s="10" t="s">
        <v>210</v>
      </c>
      <c r="N377" s="2" t="s">
        <v>350</v>
      </c>
      <c r="O377" s="2" t="s">
        <v>210</v>
      </c>
      <c r="P377" s="2" t="s">
        <v>210</v>
      </c>
      <c r="Q377" s="2" t="s">
        <v>594</v>
      </c>
      <c r="R377" s="2" t="s">
        <v>184</v>
      </c>
      <c r="S377" s="2" t="s">
        <v>184</v>
      </c>
      <c r="T377" s="2" t="s">
        <v>200</v>
      </c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2" t="s">
        <v>210</v>
      </c>
      <c r="AS377" s="2" t="s">
        <v>210</v>
      </c>
      <c r="AT377" s="3"/>
      <c r="AU377" s="2" t="s">
        <v>79</v>
      </c>
      <c r="AV377" s="3">
        <v>210</v>
      </c>
    </row>
    <row r="378" spans="1:48" ht="30" customHeight="1">
      <c r="A378" s="10" t="s">
        <v>602</v>
      </c>
      <c r="B378" s="10" t="s">
        <v>7</v>
      </c>
      <c r="C378" s="10" t="s">
        <v>196</v>
      </c>
      <c r="D378" s="11">
        <v>26</v>
      </c>
      <c r="E378" s="13"/>
      <c r="F378" s="13"/>
      <c r="G378" s="13"/>
      <c r="H378" s="13"/>
      <c r="I378" s="13"/>
      <c r="J378" s="13"/>
      <c r="K378" s="13"/>
      <c r="L378" s="13">
        <f t="shared" si="11"/>
        <v>0</v>
      </c>
      <c r="M378" s="10" t="s">
        <v>210</v>
      </c>
      <c r="N378" s="2" t="s">
        <v>168</v>
      </c>
      <c r="O378" s="2" t="s">
        <v>210</v>
      </c>
      <c r="P378" s="2" t="s">
        <v>210</v>
      </c>
      <c r="Q378" s="2" t="s">
        <v>594</v>
      </c>
      <c r="R378" s="2" t="s">
        <v>184</v>
      </c>
      <c r="S378" s="2" t="s">
        <v>184</v>
      </c>
      <c r="T378" s="2" t="s">
        <v>200</v>
      </c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2" t="s">
        <v>210</v>
      </c>
      <c r="AS378" s="2" t="s">
        <v>210</v>
      </c>
      <c r="AT378" s="3"/>
      <c r="AU378" s="2" t="s">
        <v>93</v>
      </c>
      <c r="AV378" s="3">
        <v>211</v>
      </c>
    </row>
    <row r="379" spans="1:48" ht="30" customHeight="1">
      <c r="A379" s="10" t="s">
        <v>602</v>
      </c>
      <c r="B379" s="10" t="s">
        <v>33</v>
      </c>
      <c r="C379" s="10" t="s">
        <v>196</v>
      </c>
      <c r="D379" s="11">
        <v>17</v>
      </c>
      <c r="E379" s="13"/>
      <c r="F379" s="13"/>
      <c r="G379" s="13"/>
      <c r="H379" s="13"/>
      <c r="I379" s="13"/>
      <c r="J379" s="13"/>
      <c r="K379" s="13"/>
      <c r="L379" s="13">
        <f t="shared" si="11"/>
        <v>0</v>
      </c>
      <c r="M379" s="10" t="s">
        <v>210</v>
      </c>
      <c r="N379" s="2" t="s">
        <v>369</v>
      </c>
      <c r="O379" s="2" t="s">
        <v>210</v>
      </c>
      <c r="P379" s="2" t="s">
        <v>210</v>
      </c>
      <c r="Q379" s="2" t="s">
        <v>594</v>
      </c>
      <c r="R379" s="2" t="s">
        <v>184</v>
      </c>
      <c r="S379" s="2" t="s">
        <v>184</v>
      </c>
      <c r="T379" s="2" t="s">
        <v>200</v>
      </c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2" t="s">
        <v>210</v>
      </c>
      <c r="AS379" s="2" t="s">
        <v>210</v>
      </c>
      <c r="AT379" s="3"/>
      <c r="AU379" s="2" t="s">
        <v>95</v>
      </c>
      <c r="AV379" s="3">
        <v>212</v>
      </c>
    </row>
    <row r="380" spans="1:48" ht="30" customHeight="1">
      <c r="A380" s="10" t="s">
        <v>602</v>
      </c>
      <c r="B380" s="10" t="s">
        <v>5</v>
      </c>
      <c r="C380" s="10" t="s">
        <v>196</v>
      </c>
      <c r="D380" s="11">
        <v>8</v>
      </c>
      <c r="E380" s="13"/>
      <c r="F380" s="13"/>
      <c r="G380" s="13"/>
      <c r="H380" s="13"/>
      <c r="I380" s="13"/>
      <c r="J380" s="13"/>
      <c r="K380" s="13"/>
      <c r="L380" s="13">
        <f t="shared" si="11"/>
        <v>0</v>
      </c>
      <c r="M380" s="10" t="s">
        <v>210</v>
      </c>
      <c r="N380" s="2" t="s">
        <v>333</v>
      </c>
      <c r="O380" s="2" t="s">
        <v>210</v>
      </c>
      <c r="P380" s="2" t="s">
        <v>210</v>
      </c>
      <c r="Q380" s="2" t="s">
        <v>594</v>
      </c>
      <c r="R380" s="2" t="s">
        <v>184</v>
      </c>
      <c r="S380" s="2" t="s">
        <v>184</v>
      </c>
      <c r="T380" s="2" t="s">
        <v>200</v>
      </c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2" t="s">
        <v>210</v>
      </c>
      <c r="AS380" s="2" t="s">
        <v>210</v>
      </c>
      <c r="AT380" s="3"/>
      <c r="AU380" s="2" t="s">
        <v>97</v>
      </c>
      <c r="AV380" s="3">
        <v>214</v>
      </c>
    </row>
    <row r="381" spans="1:48" ht="30" customHeight="1">
      <c r="A381" s="10" t="s">
        <v>602</v>
      </c>
      <c r="B381" s="10" t="s">
        <v>46</v>
      </c>
      <c r="C381" s="10" t="s">
        <v>196</v>
      </c>
      <c r="D381" s="11">
        <v>51</v>
      </c>
      <c r="E381" s="13"/>
      <c r="F381" s="13"/>
      <c r="G381" s="13"/>
      <c r="H381" s="13"/>
      <c r="I381" s="13"/>
      <c r="J381" s="13"/>
      <c r="K381" s="13"/>
      <c r="L381" s="13">
        <f t="shared" si="11"/>
        <v>0</v>
      </c>
      <c r="M381" s="10" t="s">
        <v>210</v>
      </c>
      <c r="N381" s="2" t="s">
        <v>139</v>
      </c>
      <c r="O381" s="2" t="s">
        <v>210</v>
      </c>
      <c r="P381" s="2" t="s">
        <v>210</v>
      </c>
      <c r="Q381" s="2" t="s">
        <v>594</v>
      </c>
      <c r="R381" s="2" t="s">
        <v>184</v>
      </c>
      <c r="S381" s="2" t="s">
        <v>184</v>
      </c>
      <c r="T381" s="2" t="s">
        <v>200</v>
      </c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2" t="s">
        <v>210</v>
      </c>
      <c r="AS381" s="2" t="s">
        <v>210</v>
      </c>
      <c r="AT381" s="3"/>
      <c r="AU381" s="2" t="s">
        <v>91</v>
      </c>
      <c r="AV381" s="3">
        <v>213</v>
      </c>
    </row>
    <row r="382" spans="1:48" ht="30" customHeight="1">
      <c r="A382" s="10" t="s">
        <v>463</v>
      </c>
      <c r="B382" s="10" t="s">
        <v>494</v>
      </c>
      <c r="C382" s="10" t="s">
        <v>196</v>
      </c>
      <c r="D382" s="11">
        <v>136</v>
      </c>
      <c r="E382" s="13"/>
      <c r="F382" s="13"/>
      <c r="G382" s="13"/>
      <c r="H382" s="13"/>
      <c r="I382" s="13"/>
      <c r="J382" s="13"/>
      <c r="K382" s="13"/>
      <c r="L382" s="13">
        <f t="shared" si="11"/>
        <v>0</v>
      </c>
      <c r="M382" s="10" t="s">
        <v>210</v>
      </c>
      <c r="N382" s="2" t="s">
        <v>163</v>
      </c>
      <c r="O382" s="2" t="s">
        <v>210</v>
      </c>
      <c r="P382" s="2" t="s">
        <v>210</v>
      </c>
      <c r="Q382" s="2" t="s">
        <v>594</v>
      </c>
      <c r="R382" s="2" t="s">
        <v>184</v>
      </c>
      <c r="S382" s="2" t="s">
        <v>184</v>
      </c>
      <c r="T382" s="2" t="s">
        <v>200</v>
      </c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2" t="s">
        <v>210</v>
      </c>
      <c r="AS382" s="2" t="s">
        <v>210</v>
      </c>
      <c r="AT382" s="3"/>
      <c r="AU382" s="2" t="s">
        <v>82</v>
      </c>
      <c r="AV382" s="3">
        <v>215</v>
      </c>
    </row>
    <row r="383" spans="1:48" ht="30" customHeight="1">
      <c r="A383" s="10" t="s">
        <v>463</v>
      </c>
      <c r="B383" s="10" t="s">
        <v>473</v>
      </c>
      <c r="C383" s="10" t="s">
        <v>196</v>
      </c>
      <c r="D383" s="11">
        <v>184</v>
      </c>
      <c r="E383" s="13"/>
      <c r="F383" s="13"/>
      <c r="G383" s="13"/>
      <c r="H383" s="13"/>
      <c r="I383" s="13"/>
      <c r="J383" s="13"/>
      <c r="K383" s="13"/>
      <c r="L383" s="13">
        <f t="shared" si="11"/>
        <v>0</v>
      </c>
      <c r="M383" s="10" t="s">
        <v>210</v>
      </c>
      <c r="N383" s="2" t="s">
        <v>160</v>
      </c>
      <c r="O383" s="2" t="s">
        <v>210</v>
      </c>
      <c r="P383" s="2" t="s">
        <v>210</v>
      </c>
      <c r="Q383" s="2" t="s">
        <v>594</v>
      </c>
      <c r="R383" s="2" t="s">
        <v>184</v>
      </c>
      <c r="S383" s="2" t="s">
        <v>184</v>
      </c>
      <c r="T383" s="2" t="s">
        <v>200</v>
      </c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2" t="s">
        <v>210</v>
      </c>
      <c r="AS383" s="2" t="s">
        <v>210</v>
      </c>
      <c r="AT383" s="3"/>
      <c r="AU383" s="2" t="s">
        <v>83</v>
      </c>
      <c r="AV383" s="3">
        <v>216</v>
      </c>
    </row>
    <row r="384" spans="1:48" ht="30" customHeight="1">
      <c r="A384" s="10" t="s">
        <v>472</v>
      </c>
      <c r="B384" s="10" t="s">
        <v>576</v>
      </c>
      <c r="C384" s="10" t="s">
        <v>196</v>
      </c>
      <c r="D384" s="11">
        <v>81</v>
      </c>
      <c r="E384" s="13"/>
      <c r="F384" s="13"/>
      <c r="G384" s="13"/>
      <c r="H384" s="13"/>
      <c r="I384" s="13"/>
      <c r="J384" s="13"/>
      <c r="K384" s="13"/>
      <c r="L384" s="13">
        <f t="shared" si="11"/>
        <v>0</v>
      </c>
      <c r="M384" s="10" t="s">
        <v>210</v>
      </c>
      <c r="N384" s="2" t="s">
        <v>372</v>
      </c>
      <c r="O384" s="2" t="s">
        <v>210</v>
      </c>
      <c r="P384" s="2" t="s">
        <v>210</v>
      </c>
      <c r="Q384" s="2" t="s">
        <v>594</v>
      </c>
      <c r="R384" s="2" t="s">
        <v>184</v>
      </c>
      <c r="S384" s="2" t="s">
        <v>184</v>
      </c>
      <c r="T384" s="2" t="s">
        <v>200</v>
      </c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2" t="s">
        <v>210</v>
      </c>
      <c r="AS384" s="2" t="s">
        <v>210</v>
      </c>
      <c r="AT384" s="3"/>
      <c r="AU384" s="2" t="s">
        <v>78</v>
      </c>
      <c r="AV384" s="3">
        <v>217</v>
      </c>
    </row>
    <row r="385" spans="1:48" ht="30" customHeight="1">
      <c r="A385" s="10" t="s">
        <v>320</v>
      </c>
      <c r="B385" s="10" t="s">
        <v>597</v>
      </c>
      <c r="C385" s="10" t="s">
        <v>196</v>
      </c>
      <c r="D385" s="11">
        <v>122</v>
      </c>
      <c r="E385" s="13"/>
      <c r="F385" s="13"/>
      <c r="G385" s="13"/>
      <c r="H385" s="13"/>
      <c r="I385" s="13"/>
      <c r="J385" s="13"/>
      <c r="K385" s="13"/>
      <c r="L385" s="13">
        <f t="shared" si="11"/>
        <v>0</v>
      </c>
      <c r="M385" s="10" t="s">
        <v>210</v>
      </c>
      <c r="N385" s="2" t="s">
        <v>370</v>
      </c>
      <c r="O385" s="2" t="s">
        <v>210</v>
      </c>
      <c r="P385" s="2" t="s">
        <v>210</v>
      </c>
      <c r="Q385" s="2" t="s">
        <v>594</v>
      </c>
      <c r="R385" s="2" t="s">
        <v>184</v>
      </c>
      <c r="S385" s="2" t="s">
        <v>184</v>
      </c>
      <c r="T385" s="2" t="s">
        <v>200</v>
      </c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2" t="s">
        <v>210</v>
      </c>
      <c r="AS385" s="2" t="s">
        <v>210</v>
      </c>
      <c r="AT385" s="3"/>
      <c r="AU385" s="2" t="s">
        <v>67</v>
      </c>
      <c r="AV385" s="3">
        <v>218</v>
      </c>
    </row>
    <row r="386" spans="1:48" ht="30" customHeight="1">
      <c r="A386" s="10" t="s">
        <v>471</v>
      </c>
      <c r="B386" s="10" t="s">
        <v>470</v>
      </c>
      <c r="C386" s="10" t="s">
        <v>237</v>
      </c>
      <c r="D386" s="11">
        <v>8</v>
      </c>
      <c r="E386" s="13"/>
      <c r="F386" s="13"/>
      <c r="G386" s="13"/>
      <c r="H386" s="13"/>
      <c r="I386" s="13"/>
      <c r="J386" s="13"/>
      <c r="K386" s="13"/>
      <c r="L386" s="13">
        <f t="shared" si="11"/>
        <v>0</v>
      </c>
      <c r="M386" s="10" t="s">
        <v>210</v>
      </c>
      <c r="N386" s="2" t="s">
        <v>146</v>
      </c>
      <c r="O386" s="2" t="s">
        <v>210</v>
      </c>
      <c r="P386" s="2" t="s">
        <v>210</v>
      </c>
      <c r="Q386" s="2" t="s">
        <v>594</v>
      </c>
      <c r="R386" s="2" t="s">
        <v>184</v>
      </c>
      <c r="S386" s="2" t="s">
        <v>184</v>
      </c>
      <c r="T386" s="2" t="s">
        <v>200</v>
      </c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2" t="s">
        <v>210</v>
      </c>
      <c r="AS386" s="2" t="s">
        <v>210</v>
      </c>
      <c r="AT386" s="3"/>
      <c r="AU386" s="2" t="s">
        <v>273</v>
      </c>
      <c r="AV386" s="3">
        <v>219</v>
      </c>
    </row>
    <row r="387" spans="1:48" ht="30" customHeight="1">
      <c r="A387" s="10" t="s">
        <v>302</v>
      </c>
      <c r="B387" s="10" t="s">
        <v>210</v>
      </c>
      <c r="C387" s="10" t="s">
        <v>215</v>
      </c>
      <c r="D387" s="11">
        <v>5</v>
      </c>
      <c r="E387" s="13"/>
      <c r="F387" s="13"/>
      <c r="G387" s="13"/>
      <c r="H387" s="13"/>
      <c r="I387" s="13"/>
      <c r="J387" s="13"/>
      <c r="K387" s="13"/>
      <c r="L387" s="13">
        <f t="shared" si="11"/>
        <v>0</v>
      </c>
      <c r="M387" s="10" t="s">
        <v>210</v>
      </c>
      <c r="N387" s="2" t="s">
        <v>158</v>
      </c>
      <c r="O387" s="2" t="s">
        <v>210</v>
      </c>
      <c r="P387" s="2" t="s">
        <v>210</v>
      </c>
      <c r="Q387" s="2" t="s">
        <v>594</v>
      </c>
      <c r="R387" s="2" t="s">
        <v>184</v>
      </c>
      <c r="S387" s="2" t="s">
        <v>184</v>
      </c>
      <c r="T387" s="2" t="s">
        <v>200</v>
      </c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2" t="s">
        <v>210</v>
      </c>
      <c r="AS387" s="2" t="s">
        <v>210</v>
      </c>
      <c r="AT387" s="3"/>
      <c r="AU387" s="2" t="s">
        <v>288</v>
      </c>
      <c r="AV387" s="3">
        <v>220</v>
      </c>
    </row>
    <row r="388" spans="1:48" ht="30" customHeight="1">
      <c r="A388" s="10" t="s">
        <v>435</v>
      </c>
      <c r="B388" s="10" t="s">
        <v>32</v>
      </c>
      <c r="C388" s="10" t="s">
        <v>237</v>
      </c>
      <c r="D388" s="11">
        <v>2</v>
      </c>
      <c r="E388" s="13"/>
      <c r="F388" s="13"/>
      <c r="G388" s="13"/>
      <c r="H388" s="13"/>
      <c r="I388" s="13"/>
      <c r="J388" s="13"/>
      <c r="K388" s="13"/>
      <c r="L388" s="13">
        <f t="shared" si="11"/>
        <v>0</v>
      </c>
      <c r="M388" s="10" t="s">
        <v>210</v>
      </c>
      <c r="N388" s="2" t="s">
        <v>343</v>
      </c>
      <c r="O388" s="2" t="s">
        <v>210</v>
      </c>
      <c r="P388" s="2" t="s">
        <v>210</v>
      </c>
      <c r="Q388" s="2" t="s">
        <v>594</v>
      </c>
      <c r="R388" s="2" t="s">
        <v>184</v>
      </c>
      <c r="S388" s="2" t="s">
        <v>184</v>
      </c>
      <c r="T388" s="2" t="s">
        <v>200</v>
      </c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2" t="s">
        <v>210</v>
      </c>
      <c r="AS388" s="2" t="s">
        <v>210</v>
      </c>
      <c r="AT388" s="3"/>
      <c r="AU388" s="2" t="s">
        <v>87</v>
      </c>
      <c r="AV388" s="3">
        <v>221</v>
      </c>
    </row>
    <row r="389" spans="1:48" ht="30" customHeight="1">
      <c r="A389" s="10" t="s">
        <v>406</v>
      </c>
      <c r="B389" s="10" t="s">
        <v>468</v>
      </c>
      <c r="C389" s="10" t="s">
        <v>223</v>
      </c>
      <c r="D389" s="11">
        <v>7</v>
      </c>
      <c r="E389" s="13"/>
      <c r="F389" s="13"/>
      <c r="G389" s="13"/>
      <c r="H389" s="13"/>
      <c r="I389" s="13"/>
      <c r="J389" s="13"/>
      <c r="K389" s="13"/>
      <c r="L389" s="13">
        <f t="shared" si="11"/>
        <v>0</v>
      </c>
      <c r="M389" s="10" t="s">
        <v>210</v>
      </c>
      <c r="N389" s="2" t="s">
        <v>378</v>
      </c>
      <c r="O389" s="2" t="s">
        <v>210</v>
      </c>
      <c r="P389" s="2" t="s">
        <v>210</v>
      </c>
      <c r="Q389" s="2" t="s">
        <v>594</v>
      </c>
      <c r="R389" s="2" t="s">
        <v>184</v>
      </c>
      <c r="S389" s="2" t="s">
        <v>184</v>
      </c>
      <c r="T389" s="2" t="s">
        <v>200</v>
      </c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2" t="s">
        <v>210</v>
      </c>
      <c r="AS389" s="2" t="s">
        <v>210</v>
      </c>
      <c r="AT389" s="3"/>
      <c r="AU389" s="2" t="s">
        <v>96</v>
      </c>
      <c r="AV389" s="3">
        <v>222</v>
      </c>
    </row>
    <row r="390" spans="1:48" ht="30" customHeight="1">
      <c r="A390" s="10" t="s">
        <v>609</v>
      </c>
      <c r="B390" s="10" t="s">
        <v>479</v>
      </c>
      <c r="C390" s="10" t="s">
        <v>223</v>
      </c>
      <c r="D390" s="11">
        <v>1</v>
      </c>
      <c r="E390" s="13"/>
      <c r="F390" s="13"/>
      <c r="G390" s="13"/>
      <c r="H390" s="13"/>
      <c r="I390" s="13"/>
      <c r="J390" s="13"/>
      <c r="K390" s="13"/>
      <c r="L390" s="13">
        <f t="shared" si="11"/>
        <v>0</v>
      </c>
      <c r="M390" s="10" t="s">
        <v>210</v>
      </c>
      <c r="N390" s="2" t="s">
        <v>157</v>
      </c>
      <c r="O390" s="2" t="s">
        <v>210</v>
      </c>
      <c r="P390" s="2" t="s">
        <v>210</v>
      </c>
      <c r="Q390" s="2" t="s">
        <v>594</v>
      </c>
      <c r="R390" s="2" t="s">
        <v>184</v>
      </c>
      <c r="S390" s="2" t="s">
        <v>184</v>
      </c>
      <c r="T390" s="2" t="s">
        <v>200</v>
      </c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2" t="s">
        <v>210</v>
      </c>
      <c r="AS390" s="2" t="s">
        <v>210</v>
      </c>
      <c r="AT390" s="3"/>
      <c r="AU390" s="2" t="s">
        <v>124</v>
      </c>
      <c r="AV390" s="3">
        <v>226</v>
      </c>
    </row>
    <row r="391" spans="1:13" ht="30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</row>
    <row r="392" spans="1:13" ht="30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</row>
    <row r="393" spans="1:13" ht="30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</row>
    <row r="394" spans="1:13" ht="30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</row>
    <row r="395" spans="1:13" ht="30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</row>
    <row r="396" spans="1:13" ht="30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</row>
    <row r="397" spans="1:13" ht="30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</row>
    <row r="398" spans="1:13" ht="30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</row>
    <row r="399" spans="1:13" ht="30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</row>
    <row r="400" spans="1:13" ht="30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</row>
    <row r="401" spans="1:13" ht="30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</row>
    <row r="402" spans="1:13" ht="30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</row>
    <row r="403" spans="1:13" ht="30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</row>
    <row r="404" spans="1:13" ht="30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</row>
    <row r="405" spans="1:13" ht="30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</row>
    <row r="406" spans="1:13" ht="30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</row>
    <row r="407" spans="1:13" ht="30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</row>
    <row r="408" spans="1:13" ht="30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</row>
    <row r="409" spans="1:13" ht="30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</row>
    <row r="410" spans="1:13" ht="30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</row>
    <row r="411" spans="1:14" ht="30" customHeight="1">
      <c r="A411" s="10" t="s">
        <v>418</v>
      </c>
      <c r="B411" s="11"/>
      <c r="C411" s="11"/>
      <c r="D411" s="11"/>
      <c r="E411" s="11"/>
      <c r="F411" s="13"/>
      <c r="G411" s="11"/>
      <c r="H411" s="13"/>
      <c r="I411" s="11"/>
      <c r="J411" s="13"/>
      <c r="K411" s="11"/>
      <c r="L411" s="13">
        <f>SUM(L365:L410)</f>
        <v>0</v>
      </c>
      <c r="M411" s="11"/>
      <c r="N411" t="s">
        <v>614</v>
      </c>
    </row>
    <row r="412" spans="1:48" ht="30" customHeight="1">
      <c r="A412" s="10" t="s">
        <v>469</v>
      </c>
      <c r="B412" s="10" t="s">
        <v>429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3"/>
      <c r="O412" s="3"/>
      <c r="P412" s="3"/>
      <c r="Q412" s="2" t="s">
        <v>608</v>
      </c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</row>
    <row r="413" spans="1:48" ht="30" customHeight="1">
      <c r="A413" s="10" t="s">
        <v>213</v>
      </c>
      <c r="B413" s="10" t="s">
        <v>210</v>
      </c>
      <c r="C413" s="10" t="s">
        <v>197</v>
      </c>
      <c r="D413" s="11">
        <v>-975</v>
      </c>
      <c r="E413" s="13"/>
      <c r="F413" s="13"/>
      <c r="G413" s="13"/>
      <c r="H413" s="13"/>
      <c r="I413" s="13"/>
      <c r="J413" s="13"/>
      <c r="K413" s="13"/>
      <c r="L413" s="13">
        <f>TRUNC(F413+H413+J413,0)</f>
        <v>0</v>
      </c>
      <c r="M413" s="10" t="s">
        <v>210</v>
      </c>
      <c r="N413" s="2" t="s">
        <v>359</v>
      </c>
      <c r="O413" s="2" t="s">
        <v>210</v>
      </c>
      <c r="P413" s="2" t="s">
        <v>210</v>
      </c>
      <c r="Q413" s="2" t="s">
        <v>608</v>
      </c>
      <c r="R413" s="2" t="s">
        <v>184</v>
      </c>
      <c r="S413" s="2" t="s">
        <v>184</v>
      </c>
      <c r="T413" s="2" t="s">
        <v>200</v>
      </c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2" t="s">
        <v>210</v>
      </c>
      <c r="AS413" s="2" t="s">
        <v>210</v>
      </c>
      <c r="AT413" s="3"/>
      <c r="AU413" s="2" t="s">
        <v>354</v>
      </c>
      <c r="AV413" s="3">
        <v>148</v>
      </c>
    </row>
    <row r="414" spans="1:48" ht="30" customHeight="1">
      <c r="A414" s="10" t="s">
        <v>224</v>
      </c>
      <c r="B414" s="10" t="s">
        <v>210</v>
      </c>
      <c r="C414" s="10" t="s">
        <v>197</v>
      </c>
      <c r="D414" s="11">
        <v>-515</v>
      </c>
      <c r="E414" s="13"/>
      <c r="F414" s="13"/>
      <c r="G414" s="13"/>
      <c r="H414" s="13"/>
      <c r="I414" s="13"/>
      <c r="J414" s="13"/>
      <c r="K414" s="13"/>
      <c r="L414" s="13">
        <f>TRUNC(F414+H414+J414,0)</f>
        <v>0</v>
      </c>
      <c r="M414" s="10" t="s">
        <v>210</v>
      </c>
      <c r="N414" s="2" t="s">
        <v>141</v>
      </c>
      <c r="O414" s="2" t="s">
        <v>210</v>
      </c>
      <c r="P414" s="2" t="s">
        <v>210</v>
      </c>
      <c r="Q414" s="2" t="s">
        <v>608</v>
      </c>
      <c r="R414" s="2" t="s">
        <v>184</v>
      </c>
      <c r="S414" s="2" t="s">
        <v>184</v>
      </c>
      <c r="T414" s="2" t="s">
        <v>200</v>
      </c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2" t="s">
        <v>210</v>
      </c>
      <c r="AS414" s="2" t="s">
        <v>210</v>
      </c>
      <c r="AT414" s="3"/>
      <c r="AU414" s="2" t="s">
        <v>353</v>
      </c>
      <c r="AV414" s="3">
        <v>131</v>
      </c>
    </row>
    <row r="415" spans="1:13" ht="30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</row>
    <row r="416" spans="1:13" ht="30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</row>
    <row r="417" spans="1:13" ht="30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</row>
    <row r="418" spans="1:13" ht="30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</row>
    <row r="419" spans="1:13" ht="30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</row>
    <row r="420" spans="1:13" ht="30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</row>
    <row r="421" spans="1:13" ht="30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</row>
    <row r="422" spans="1:13" ht="30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</row>
    <row r="423" spans="1:13" ht="30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</row>
    <row r="424" spans="1:13" ht="30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</row>
    <row r="425" spans="1:13" ht="30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</row>
    <row r="426" spans="1:13" ht="30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</row>
    <row r="427" spans="1:13" ht="30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</row>
    <row r="428" spans="1:13" ht="30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</row>
    <row r="429" spans="1:13" ht="30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</row>
    <row r="430" spans="1:13" ht="30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</row>
    <row r="431" spans="1:13" ht="30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</row>
    <row r="432" spans="1:13" ht="30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</row>
    <row r="433" spans="1:13" ht="30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</row>
    <row r="434" spans="1:13" ht="30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</row>
    <row r="435" spans="1:14" ht="30" customHeight="1">
      <c r="A435" s="10" t="s">
        <v>418</v>
      </c>
      <c r="B435" s="11"/>
      <c r="C435" s="11"/>
      <c r="D435" s="11"/>
      <c r="E435" s="11"/>
      <c r="F435" s="13"/>
      <c r="G435" s="11"/>
      <c r="H435" s="13"/>
      <c r="I435" s="11"/>
      <c r="J435" s="13"/>
      <c r="K435" s="11"/>
      <c r="L435" s="13">
        <f>SUM(L413:L434)</f>
        <v>0</v>
      </c>
      <c r="M435" s="11"/>
      <c r="N435" t="s">
        <v>614</v>
      </c>
    </row>
    <row r="436" spans="1:48" ht="30" customHeight="1">
      <c r="A436" s="10" t="s">
        <v>400</v>
      </c>
      <c r="B436" s="10" t="s">
        <v>210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3"/>
      <c r="O436" s="3"/>
      <c r="P436" s="3"/>
      <c r="Q436" s="2" t="s">
        <v>612</v>
      </c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</row>
    <row r="437" spans="1:48" ht="30" customHeight="1">
      <c r="A437" s="10" t="s">
        <v>593</v>
      </c>
      <c r="B437" s="10" t="s">
        <v>116</v>
      </c>
      <c r="C437" s="10" t="s">
        <v>191</v>
      </c>
      <c r="D437" s="11">
        <v>1.984</v>
      </c>
      <c r="E437" s="13"/>
      <c r="F437" s="13"/>
      <c r="G437" s="13"/>
      <c r="H437" s="13"/>
      <c r="I437" s="13"/>
      <c r="J437" s="13"/>
      <c r="K437" s="13"/>
      <c r="L437" s="13">
        <f>TRUNC(F437+H437+J437,0)</f>
        <v>0</v>
      </c>
      <c r="M437" s="10" t="s">
        <v>210</v>
      </c>
      <c r="N437" s="2" t="s">
        <v>153</v>
      </c>
      <c r="O437" s="2" t="s">
        <v>210</v>
      </c>
      <c r="P437" s="2" t="s">
        <v>210</v>
      </c>
      <c r="Q437" s="2" t="s">
        <v>612</v>
      </c>
      <c r="R437" s="2" t="s">
        <v>184</v>
      </c>
      <c r="S437" s="2" t="s">
        <v>184</v>
      </c>
      <c r="T437" s="2" t="s">
        <v>200</v>
      </c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2" t="s">
        <v>210</v>
      </c>
      <c r="AS437" s="2" t="s">
        <v>210</v>
      </c>
      <c r="AT437" s="3"/>
      <c r="AU437" s="2" t="s">
        <v>275</v>
      </c>
      <c r="AV437" s="3">
        <v>154</v>
      </c>
    </row>
    <row r="438" spans="1:48" ht="30" customHeight="1">
      <c r="A438" s="10" t="s">
        <v>398</v>
      </c>
      <c r="B438" s="10" t="s">
        <v>309</v>
      </c>
      <c r="C438" s="10" t="s">
        <v>201</v>
      </c>
      <c r="D438" s="11">
        <v>1</v>
      </c>
      <c r="E438" s="13"/>
      <c r="F438" s="13"/>
      <c r="G438" s="13"/>
      <c r="H438" s="13"/>
      <c r="I438" s="13"/>
      <c r="J438" s="13"/>
      <c r="K438" s="13"/>
      <c r="L438" s="13">
        <f>TRUNC(F438+H438+J438,0)</f>
        <v>0</v>
      </c>
      <c r="M438" s="10" t="s">
        <v>210</v>
      </c>
      <c r="N438" s="2" t="s">
        <v>155</v>
      </c>
      <c r="O438" s="2" t="s">
        <v>210</v>
      </c>
      <c r="P438" s="2" t="s">
        <v>210</v>
      </c>
      <c r="Q438" s="2" t="s">
        <v>612</v>
      </c>
      <c r="R438" s="2" t="s">
        <v>184</v>
      </c>
      <c r="S438" s="2" t="s">
        <v>184</v>
      </c>
      <c r="T438" s="2" t="s">
        <v>200</v>
      </c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2" t="s">
        <v>210</v>
      </c>
      <c r="AS438" s="2" t="s">
        <v>210</v>
      </c>
      <c r="AT438" s="3"/>
      <c r="AU438" s="2" t="s">
        <v>84</v>
      </c>
      <c r="AV438" s="3">
        <v>176</v>
      </c>
    </row>
    <row r="439" spans="1:13" ht="30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</row>
    <row r="440" spans="1:13" ht="30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</row>
    <row r="441" spans="1:13" ht="30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</row>
    <row r="442" spans="1:13" ht="30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</row>
    <row r="443" spans="1:13" ht="30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</row>
    <row r="444" spans="1:13" ht="30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</row>
    <row r="445" spans="1:13" ht="30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</row>
    <row r="446" spans="1:13" ht="30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</row>
    <row r="447" spans="1:13" ht="30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</row>
    <row r="448" spans="1:13" ht="30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</row>
    <row r="449" spans="1:13" ht="30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</row>
    <row r="450" spans="1:13" ht="30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</row>
    <row r="451" spans="1:13" ht="30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</row>
    <row r="452" spans="1:13" ht="30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</row>
    <row r="453" spans="1:13" ht="30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</row>
    <row r="454" spans="1:13" ht="30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</row>
    <row r="455" spans="1:13" ht="30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</row>
    <row r="456" spans="1:13" ht="30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</row>
    <row r="457" spans="1:13" ht="30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</row>
    <row r="458" spans="1:13" ht="30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</row>
    <row r="459" spans="1:14" ht="30" customHeight="1">
      <c r="A459" s="10" t="s">
        <v>418</v>
      </c>
      <c r="B459" s="11"/>
      <c r="C459" s="11"/>
      <c r="D459" s="11"/>
      <c r="E459" s="11"/>
      <c r="F459" s="13"/>
      <c r="G459" s="11"/>
      <c r="H459" s="13"/>
      <c r="I459" s="11"/>
      <c r="J459" s="13"/>
      <c r="K459" s="11"/>
      <c r="L459" s="13">
        <f>SUM(L437:L458)</f>
        <v>0</v>
      </c>
      <c r="M459" s="11"/>
      <c r="N459" t="s">
        <v>614</v>
      </c>
    </row>
  </sheetData>
  <sheetProtection/>
  <mergeCells count="45">
    <mergeCell ref="AR2:AR3"/>
    <mergeCell ref="AS2:AS3"/>
    <mergeCell ref="AT2:AT3"/>
    <mergeCell ref="AU2:AU3"/>
    <mergeCell ref="AV2:AV3"/>
    <mergeCell ref="AL2:AL3"/>
    <mergeCell ref="AM2:AM3"/>
    <mergeCell ref="AN2:AN3"/>
    <mergeCell ref="AO2:AO3"/>
    <mergeCell ref="AP2:AP3"/>
    <mergeCell ref="AQ2:AQ3"/>
    <mergeCell ref="AF2:AF3"/>
    <mergeCell ref="AG2:AG3"/>
    <mergeCell ref="AH2:AH3"/>
    <mergeCell ref="AI2:AI3"/>
    <mergeCell ref="AJ2:AJ3"/>
    <mergeCell ref="AK2:AK3"/>
    <mergeCell ref="Z2:Z3"/>
    <mergeCell ref="AA2:AA3"/>
    <mergeCell ref="AB2:AB3"/>
    <mergeCell ref="AC2:AC3"/>
    <mergeCell ref="AD2:AD3"/>
    <mergeCell ref="AE2:AE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/>
  <pageMargins left="0.7869444489479065" right="0" top="0.39347222447395325" bottom="0.39347222447395325" header="0" footer="0"/>
  <pageSetup fitToHeight="0" fitToWidth="1" horizontalDpi="600" verticalDpi="600" orientation="landscape" paperSize="9" scale="66"/>
  <rowBreaks count="17" manualBreakCount="17">
    <brk id="27" max="255" man="1"/>
    <brk id="51" max="255" man="1"/>
    <brk id="99" max="255" man="1"/>
    <brk id="123" max="255" man="1"/>
    <brk id="147" max="255" man="1"/>
    <brk id="171" max="255" man="1"/>
    <brk id="195" max="255" man="1"/>
    <brk id="219" max="255" man="1"/>
    <brk id="243" max="255" man="1"/>
    <brk id="267" max="255" man="1"/>
    <brk id="291" max="255" man="1"/>
    <brk id="315" max="255" man="1"/>
    <brk id="339" max="255" man="1"/>
    <brk id="363" max="255" man="1"/>
    <brk id="411" max="255" man="1"/>
    <brk id="435" max="255" man="1"/>
    <brk id="4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